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INVESTICE 2019\ZŠ Jáchymov - sanace soklu\Výzva\"/>
    </mc:Choice>
  </mc:AlternateContent>
  <bookViews>
    <workbookView xWindow="0" yWindow="0" windowWidth="28800" windowHeight="13635"/>
  </bookViews>
  <sheets>
    <sheet name="Rekapitulace stavby" sheetId="1" r:id="rId1"/>
    <sheet name="2019-36 - Škola Jáchymov ..." sheetId="2" r:id="rId2"/>
    <sheet name="Pokyny pro vyplnění" sheetId="3" r:id="rId3"/>
  </sheets>
  <definedNames>
    <definedName name="_xlnm._FilterDatabase" localSheetId="1" hidden="1">'2019-36 - Škola Jáchymov ...'!$C$88:$K$370</definedName>
    <definedName name="_xlnm.Print_Titles" localSheetId="1">'2019-36 - Škola Jáchymov ...'!$88:$88</definedName>
    <definedName name="_xlnm.Print_Titles" localSheetId="0">'Rekapitulace stavby'!$52:$52</definedName>
    <definedName name="_xlnm.Print_Area" localSheetId="1">'2019-36 - Škola Jáchymov ...'!$C$4:$J$37,'2019-36 - Škola Jáchymov ...'!$C$43:$J$72,'2019-36 - Škola Jáchymov ...'!$C$78:$K$370</definedName>
    <definedName name="_xlnm.Print_Area" localSheetId="2">'Pokyny pro vyplnění'!$B$2:$K$71,'Pokyny pro vyplnění'!$B$74:$K$118,'Pokyny pro vyplnění'!$B$121:$K$190,'Pokyny pro vyplnění'!$B$198:$K$218</definedName>
    <definedName name="_xlnm.Print_Area" localSheetId="0">'Rekapitulace stavby'!$D$4:$AO$36,'Rekapitulace stavby'!$C$42:$AQ$56</definedName>
  </definedNames>
  <calcPr calcId="152511"/>
</workbook>
</file>

<file path=xl/calcChain.xml><?xml version="1.0" encoding="utf-8"?>
<calcChain xmlns="http://schemas.openxmlformats.org/spreadsheetml/2006/main">
  <c r="J35" i="2" l="1"/>
  <c r="J34" i="2"/>
  <c r="AY55" i="1"/>
  <c r="J33" i="2"/>
  <c r="AX55" i="1"/>
  <c r="BI368" i="2"/>
  <c r="BH368" i="2"/>
  <c r="BG368" i="2"/>
  <c r="BF368" i="2"/>
  <c r="T368" i="2"/>
  <c r="T367" i="2"/>
  <c r="T366" i="2"/>
  <c r="R368" i="2"/>
  <c r="R367" i="2"/>
  <c r="R366" i="2"/>
  <c r="P368" i="2"/>
  <c r="P367" i="2"/>
  <c r="P366" i="2"/>
  <c r="BK368" i="2"/>
  <c r="BK367" i="2" s="1"/>
  <c r="J368" i="2"/>
  <c r="BE368" i="2"/>
  <c r="BI364" i="2"/>
  <c r="BH364" i="2"/>
  <c r="BG364" i="2"/>
  <c r="BF364" i="2"/>
  <c r="T364" i="2"/>
  <c r="R364" i="2"/>
  <c r="P364" i="2"/>
  <c r="BK364" i="2"/>
  <c r="J364" i="2"/>
  <c r="BE364" i="2"/>
  <c r="BI362" i="2"/>
  <c r="BH362" i="2"/>
  <c r="BG362" i="2"/>
  <c r="BF362" i="2"/>
  <c r="T362" i="2"/>
  <c r="R362" i="2"/>
  <c r="P362" i="2"/>
  <c r="BK362" i="2"/>
  <c r="J362" i="2"/>
  <c r="BE362" i="2" s="1"/>
  <c r="BI360" i="2"/>
  <c r="BH360" i="2"/>
  <c r="BG360" i="2"/>
  <c r="BF360" i="2"/>
  <c r="T360" i="2"/>
  <c r="R360" i="2"/>
  <c r="P360" i="2"/>
  <c r="BK360" i="2"/>
  <c r="J360" i="2"/>
  <c r="BE360" i="2" s="1"/>
  <c r="BI356" i="2"/>
  <c r="BH356" i="2"/>
  <c r="BG356" i="2"/>
  <c r="BF356" i="2"/>
  <c r="T356" i="2"/>
  <c r="T355" i="2" s="1"/>
  <c r="R356" i="2"/>
  <c r="R355" i="2" s="1"/>
  <c r="P356" i="2"/>
  <c r="P355" i="2"/>
  <c r="BK356" i="2"/>
  <c r="BK355" i="2" s="1"/>
  <c r="J355" i="2" s="1"/>
  <c r="J69" i="2" s="1"/>
  <c r="J356" i="2"/>
  <c r="BE356" i="2"/>
  <c r="BI352" i="2"/>
  <c r="BH352" i="2"/>
  <c r="BG352" i="2"/>
  <c r="BF352" i="2"/>
  <c r="T352" i="2"/>
  <c r="R352" i="2"/>
  <c r="P352" i="2"/>
  <c r="BK352" i="2"/>
  <c r="J352" i="2"/>
  <c r="BE352" i="2" s="1"/>
  <c r="BI350" i="2"/>
  <c r="BH350" i="2"/>
  <c r="BG350" i="2"/>
  <c r="BF350" i="2"/>
  <c r="T350" i="2"/>
  <c r="R350" i="2"/>
  <c r="P350" i="2"/>
  <c r="BK350" i="2"/>
  <c r="J350" i="2"/>
  <c r="BE350" i="2" s="1"/>
  <c r="BI348" i="2"/>
  <c r="BH348" i="2"/>
  <c r="BG348" i="2"/>
  <c r="BF348" i="2"/>
  <c r="T348" i="2"/>
  <c r="R348" i="2"/>
  <c r="P348" i="2"/>
  <c r="BK348" i="2"/>
  <c r="J348" i="2"/>
  <c r="BE348" i="2"/>
  <c r="BI346" i="2"/>
  <c r="BH346" i="2"/>
  <c r="BG346" i="2"/>
  <c r="BF346" i="2"/>
  <c r="T346" i="2"/>
  <c r="R346" i="2"/>
  <c r="P346" i="2"/>
  <c r="BK346" i="2"/>
  <c r="J346" i="2"/>
  <c r="BE346" i="2" s="1"/>
  <c r="BI344" i="2"/>
  <c r="BH344" i="2"/>
  <c r="BG344" i="2"/>
  <c r="BF344" i="2"/>
  <c r="T344" i="2"/>
  <c r="T343" i="2" s="1"/>
  <c r="R344" i="2"/>
  <c r="R343" i="2"/>
  <c r="P344" i="2"/>
  <c r="P343" i="2" s="1"/>
  <c r="BK344" i="2"/>
  <c r="BK343" i="2" s="1"/>
  <c r="J343" i="2" s="1"/>
  <c r="J68" i="2" s="1"/>
  <c r="J344" i="2"/>
  <c r="BE344" i="2"/>
  <c r="BI340" i="2"/>
  <c r="BH340" i="2"/>
  <c r="BG340" i="2"/>
  <c r="BF340" i="2"/>
  <c r="T340" i="2"/>
  <c r="T336" i="2" s="1"/>
  <c r="R340" i="2"/>
  <c r="P340" i="2"/>
  <c r="BK340" i="2"/>
  <c r="J340" i="2"/>
  <c r="BE340" i="2"/>
  <c r="BI337" i="2"/>
  <c r="BH337" i="2"/>
  <c r="BG337" i="2"/>
  <c r="BF337" i="2"/>
  <c r="T337" i="2"/>
  <c r="R337" i="2"/>
  <c r="R336" i="2" s="1"/>
  <c r="P337" i="2"/>
  <c r="P336" i="2" s="1"/>
  <c r="BK337" i="2"/>
  <c r="BK336" i="2"/>
  <c r="J336" i="2"/>
  <c r="J67" i="2" s="1"/>
  <c r="J337" i="2"/>
  <c r="BE337" i="2"/>
  <c r="BI333" i="2"/>
  <c r="BH333" i="2"/>
  <c r="BG333" i="2"/>
  <c r="BF333" i="2"/>
  <c r="T333" i="2"/>
  <c r="R333" i="2"/>
  <c r="P333" i="2"/>
  <c r="BK333" i="2"/>
  <c r="J333" i="2"/>
  <c r="BE333" i="2" s="1"/>
  <c r="BI330" i="2"/>
  <c r="BH330" i="2"/>
  <c r="BG330" i="2"/>
  <c r="BF330" i="2"/>
  <c r="T330" i="2"/>
  <c r="R330" i="2"/>
  <c r="P330" i="2"/>
  <c r="BK330" i="2"/>
  <c r="J330" i="2"/>
  <c r="BE330" i="2"/>
  <c r="BI323" i="2"/>
  <c r="BH323" i="2"/>
  <c r="BG323" i="2"/>
  <c r="BF323" i="2"/>
  <c r="T323" i="2"/>
  <c r="R323" i="2"/>
  <c r="P323" i="2"/>
  <c r="BK323" i="2"/>
  <c r="J323" i="2"/>
  <c r="BE323" i="2" s="1"/>
  <c r="BI320" i="2"/>
  <c r="BH320" i="2"/>
  <c r="BG320" i="2"/>
  <c r="BF320" i="2"/>
  <c r="T320" i="2"/>
  <c r="R320" i="2"/>
  <c r="P320" i="2"/>
  <c r="BK320" i="2"/>
  <c r="J320" i="2"/>
  <c r="BE320" i="2" s="1"/>
  <c r="BI313" i="2"/>
  <c r="BH313" i="2"/>
  <c r="BG313" i="2"/>
  <c r="BF313" i="2"/>
  <c r="T313" i="2"/>
  <c r="R313" i="2"/>
  <c r="P313" i="2"/>
  <c r="BK313" i="2"/>
  <c r="J313" i="2"/>
  <c r="BE313" i="2"/>
  <c r="BI310" i="2"/>
  <c r="BH310" i="2"/>
  <c r="BG310" i="2"/>
  <c r="BF310" i="2"/>
  <c r="T310" i="2"/>
  <c r="R310" i="2"/>
  <c r="P310" i="2"/>
  <c r="BK310" i="2"/>
  <c r="J310" i="2"/>
  <c r="BE310" i="2" s="1"/>
  <c r="BI303" i="2"/>
  <c r="BH303" i="2"/>
  <c r="BG303" i="2"/>
  <c r="BF303" i="2"/>
  <c r="T303" i="2"/>
  <c r="T302" i="2" s="1"/>
  <c r="R303" i="2"/>
  <c r="R302" i="2"/>
  <c r="P303" i="2"/>
  <c r="P302" i="2" s="1"/>
  <c r="BK303" i="2"/>
  <c r="BK302" i="2"/>
  <c r="J302" i="2" s="1"/>
  <c r="J66" i="2" s="1"/>
  <c r="J303" i="2"/>
  <c r="BE303" i="2"/>
  <c r="BI298" i="2"/>
  <c r="BH298" i="2"/>
  <c r="BG298" i="2"/>
  <c r="BF298" i="2"/>
  <c r="T298" i="2"/>
  <c r="T297" i="2" s="1"/>
  <c r="R298" i="2"/>
  <c r="R297" i="2" s="1"/>
  <c r="P298" i="2"/>
  <c r="P297" i="2"/>
  <c r="BK298" i="2"/>
  <c r="BK297" i="2" s="1"/>
  <c r="J297" i="2" s="1"/>
  <c r="J64" i="2" s="1"/>
  <c r="J298" i="2"/>
  <c r="BE298" i="2"/>
  <c r="BI293" i="2"/>
  <c r="BH293" i="2"/>
  <c r="BG293" i="2"/>
  <c r="BF293" i="2"/>
  <c r="T293" i="2"/>
  <c r="R293" i="2"/>
  <c r="P293" i="2"/>
  <c r="BK293" i="2"/>
  <c r="J293" i="2"/>
  <c r="BE293" i="2" s="1"/>
  <c r="BI288" i="2"/>
  <c r="BH288" i="2"/>
  <c r="BG288" i="2"/>
  <c r="BF288" i="2"/>
  <c r="T288" i="2"/>
  <c r="R288" i="2"/>
  <c r="P288" i="2"/>
  <c r="BK288" i="2"/>
  <c r="J288" i="2"/>
  <c r="BE288" i="2" s="1"/>
  <c r="BI285" i="2"/>
  <c r="BH285" i="2"/>
  <c r="BG285" i="2"/>
  <c r="BF285" i="2"/>
  <c r="T285" i="2"/>
  <c r="T281" i="2" s="1"/>
  <c r="R285" i="2"/>
  <c r="P285" i="2"/>
  <c r="BK285" i="2"/>
  <c r="J285" i="2"/>
  <c r="BE285" i="2"/>
  <c r="BI282" i="2"/>
  <c r="BH282" i="2"/>
  <c r="BG282" i="2"/>
  <c r="BF282" i="2"/>
  <c r="T282" i="2"/>
  <c r="R282" i="2"/>
  <c r="R281" i="2" s="1"/>
  <c r="P282" i="2"/>
  <c r="P281" i="2" s="1"/>
  <c r="BK282" i="2"/>
  <c r="BK281" i="2"/>
  <c r="J281" i="2"/>
  <c r="J63" i="2" s="1"/>
  <c r="J282" i="2"/>
  <c r="BE282" i="2"/>
  <c r="BI276" i="2"/>
  <c r="BH276" i="2"/>
  <c r="BG276" i="2"/>
  <c r="BF276" i="2"/>
  <c r="T276" i="2"/>
  <c r="R276" i="2"/>
  <c r="P276" i="2"/>
  <c r="BK276" i="2"/>
  <c r="J276" i="2"/>
  <c r="BE276" i="2" s="1"/>
  <c r="BI272" i="2"/>
  <c r="BH272" i="2"/>
  <c r="BG272" i="2"/>
  <c r="BF272" i="2"/>
  <c r="T272" i="2"/>
  <c r="R272" i="2"/>
  <c r="P272" i="2"/>
  <c r="BK272" i="2"/>
  <c r="J272" i="2"/>
  <c r="BE272" i="2"/>
  <c r="BI269" i="2"/>
  <c r="BH269" i="2"/>
  <c r="BG269" i="2"/>
  <c r="BF269" i="2"/>
  <c r="T269" i="2"/>
  <c r="R269" i="2"/>
  <c r="P269" i="2"/>
  <c r="BK269" i="2"/>
  <c r="J269" i="2"/>
  <c r="BE269" i="2" s="1"/>
  <c r="BI265" i="2"/>
  <c r="BH265" i="2"/>
  <c r="BG265" i="2"/>
  <c r="BF265" i="2"/>
  <c r="T265" i="2"/>
  <c r="R265" i="2"/>
  <c r="P265" i="2"/>
  <c r="BK265" i="2"/>
  <c r="J265" i="2"/>
  <c r="BE265" i="2" s="1"/>
  <c r="BI260" i="2"/>
  <c r="BH260" i="2"/>
  <c r="BG260" i="2"/>
  <c r="BF260" i="2"/>
  <c r="T260" i="2"/>
  <c r="R260" i="2"/>
  <c r="P260" i="2"/>
  <c r="BK260" i="2"/>
  <c r="J260" i="2"/>
  <c r="BE260" i="2"/>
  <c r="BI255" i="2"/>
  <c r="BH255" i="2"/>
  <c r="BG255" i="2"/>
  <c r="BF255" i="2"/>
  <c r="T255" i="2"/>
  <c r="R255" i="2"/>
  <c r="P255" i="2"/>
  <c r="BK255" i="2"/>
  <c r="J255" i="2"/>
  <c r="BE255" i="2" s="1"/>
  <c r="BI252" i="2"/>
  <c r="BH252" i="2"/>
  <c r="BG252" i="2"/>
  <c r="BF252" i="2"/>
  <c r="T252" i="2"/>
  <c r="R252" i="2"/>
  <c r="P252" i="2"/>
  <c r="BK252" i="2"/>
  <c r="J252" i="2"/>
  <c r="BE252" i="2" s="1"/>
  <c r="BI248" i="2"/>
  <c r="BH248" i="2"/>
  <c r="BG248" i="2"/>
  <c r="BF248" i="2"/>
  <c r="T248" i="2"/>
  <c r="R248" i="2"/>
  <c r="P248" i="2"/>
  <c r="BK248" i="2"/>
  <c r="J248" i="2"/>
  <c r="BE248" i="2"/>
  <c r="BI246" i="2"/>
  <c r="BH246" i="2"/>
  <c r="BG246" i="2"/>
  <c r="BF246" i="2"/>
  <c r="T246" i="2"/>
  <c r="R246" i="2"/>
  <c r="P246" i="2"/>
  <c r="P240" i="2" s="1"/>
  <c r="BK246" i="2"/>
  <c r="J246" i="2"/>
  <c r="BE246" i="2" s="1"/>
  <c r="BI243" i="2"/>
  <c r="BH243" i="2"/>
  <c r="BG243" i="2"/>
  <c r="BF243" i="2"/>
  <c r="T243" i="2"/>
  <c r="R243" i="2"/>
  <c r="P243" i="2"/>
  <c r="BK243" i="2"/>
  <c r="J243" i="2"/>
  <c r="BE243" i="2" s="1"/>
  <c r="BI241" i="2"/>
  <c r="BH241" i="2"/>
  <c r="BG241" i="2"/>
  <c r="BF241" i="2"/>
  <c r="T241" i="2"/>
  <c r="T240" i="2" s="1"/>
  <c r="R241" i="2"/>
  <c r="R240" i="2" s="1"/>
  <c r="P241" i="2"/>
  <c r="BK241" i="2"/>
  <c r="BK240" i="2" s="1"/>
  <c r="J240" i="2" s="1"/>
  <c r="J62" i="2" s="1"/>
  <c r="J241" i="2"/>
  <c r="BE241" i="2"/>
  <c r="BI238" i="2"/>
  <c r="BH238" i="2"/>
  <c r="BG238" i="2"/>
  <c r="BF238" i="2"/>
  <c r="T238" i="2"/>
  <c r="R238" i="2"/>
  <c r="P238" i="2"/>
  <c r="BK238" i="2"/>
  <c r="J238" i="2"/>
  <c r="BE238" i="2" s="1"/>
  <c r="BI235" i="2"/>
  <c r="BH235" i="2"/>
  <c r="BG235" i="2"/>
  <c r="BF235" i="2"/>
  <c r="T235" i="2"/>
  <c r="R235" i="2"/>
  <c r="P235" i="2"/>
  <c r="BK235" i="2"/>
  <c r="BK228" i="2" s="1"/>
  <c r="J228" i="2" s="1"/>
  <c r="J61" i="2" s="1"/>
  <c r="J235" i="2"/>
  <c r="BE235" i="2" s="1"/>
  <c r="BI233" i="2"/>
  <c r="BH233" i="2"/>
  <c r="BG233" i="2"/>
  <c r="BF233" i="2"/>
  <c r="T233" i="2"/>
  <c r="T228" i="2" s="1"/>
  <c r="R233" i="2"/>
  <c r="P233" i="2"/>
  <c r="BK233" i="2"/>
  <c r="J233" i="2"/>
  <c r="BE233" i="2"/>
  <c r="BI229" i="2"/>
  <c r="BH229" i="2"/>
  <c r="BG229" i="2"/>
  <c r="BF229" i="2"/>
  <c r="T229" i="2"/>
  <c r="R229" i="2"/>
  <c r="R228" i="2" s="1"/>
  <c r="P229" i="2"/>
  <c r="P228" i="2" s="1"/>
  <c r="BK229" i="2"/>
  <c r="J229" i="2"/>
  <c r="BE229" i="2"/>
  <c r="BI225" i="2"/>
  <c r="BH225" i="2"/>
  <c r="BG225" i="2"/>
  <c r="BF225" i="2"/>
  <c r="T225" i="2"/>
  <c r="R225" i="2"/>
  <c r="P225" i="2"/>
  <c r="BK225" i="2"/>
  <c r="J225" i="2"/>
  <c r="BE225" i="2" s="1"/>
  <c r="BI221" i="2"/>
  <c r="BH221" i="2"/>
  <c r="BG221" i="2"/>
  <c r="BF221" i="2"/>
  <c r="T221" i="2"/>
  <c r="R221" i="2"/>
  <c r="P221" i="2"/>
  <c r="BK221" i="2"/>
  <c r="J221" i="2"/>
  <c r="BE221" i="2"/>
  <c r="BI216" i="2"/>
  <c r="BH216" i="2"/>
  <c r="BG216" i="2"/>
  <c r="BF216" i="2"/>
  <c r="T216" i="2"/>
  <c r="R216" i="2"/>
  <c r="P216" i="2"/>
  <c r="BK216" i="2"/>
  <c r="J216" i="2"/>
  <c r="BE216" i="2" s="1"/>
  <c r="BI212" i="2"/>
  <c r="BH212" i="2"/>
  <c r="BG212" i="2"/>
  <c r="BF212" i="2"/>
  <c r="T212" i="2"/>
  <c r="R212" i="2"/>
  <c r="P212" i="2"/>
  <c r="BK212" i="2"/>
  <c r="J212" i="2"/>
  <c r="BE212" i="2" s="1"/>
  <c r="BI209" i="2"/>
  <c r="BH209" i="2"/>
  <c r="BG209" i="2"/>
  <c r="BF209" i="2"/>
  <c r="T209" i="2"/>
  <c r="R209" i="2"/>
  <c r="P209" i="2"/>
  <c r="BK209" i="2"/>
  <c r="J209" i="2"/>
  <c r="BE209" i="2"/>
  <c r="BI200" i="2"/>
  <c r="BH200" i="2"/>
  <c r="BG200" i="2"/>
  <c r="BF200" i="2"/>
  <c r="T200" i="2"/>
  <c r="R200" i="2"/>
  <c r="P200" i="2"/>
  <c r="BK200" i="2"/>
  <c r="J200" i="2"/>
  <c r="BE200" i="2" s="1"/>
  <c r="BI197" i="2"/>
  <c r="BH197" i="2"/>
  <c r="BG197" i="2"/>
  <c r="BF197" i="2"/>
  <c r="T197" i="2"/>
  <c r="T196" i="2" s="1"/>
  <c r="R197" i="2"/>
  <c r="R196" i="2"/>
  <c r="P197" i="2"/>
  <c r="P196" i="2" s="1"/>
  <c r="BK197" i="2"/>
  <c r="BK196" i="2" s="1"/>
  <c r="J196" i="2" s="1"/>
  <c r="J60" i="2" s="1"/>
  <c r="J197" i="2"/>
  <c r="BE197" i="2"/>
  <c r="BI191" i="2"/>
  <c r="BH191" i="2"/>
  <c r="BG191" i="2"/>
  <c r="BF191" i="2"/>
  <c r="T191" i="2"/>
  <c r="R191" i="2"/>
  <c r="P191" i="2"/>
  <c r="BK191" i="2"/>
  <c r="J191" i="2"/>
  <c r="BE191" i="2"/>
  <c r="BI188" i="2"/>
  <c r="BH188" i="2"/>
  <c r="BG188" i="2"/>
  <c r="BF188" i="2"/>
  <c r="T188" i="2"/>
  <c r="R188" i="2"/>
  <c r="P188" i="2"/>
  <c r="P181" i="2" s="1"/>
  <c r="BK188" i="2"/>
  <c r="J188" i="2"/>
  <c r="BE188" i="2" s="1"/>
  <c r="BI186" i="2"/>
  <c r="BH186" i="2"/>
  <c r="BG186" i="2"/>
  <c r="BF186" i="2"/>
  <c r="T186" i="2"/>
  <c r="R186" i="2"/>
  <c r="P186" i="2"/>
  <c r="BK186" i="2"/>
  <c r="J186" i="2"/>
  <c r="BE186" i="2" s="1"/>
  <c r="BI182" i="2"/>
  <c r="BH182" i="2"/>
  <c r="BG182" i="2"/>
  <c r="BF182" i="2"/>
  <c r="T182" i="2"/>
  <c r="T181" i="2" s="1"/>
  <c r="R182" i="2"/>
  <c r="R181" i="2" s="1"/>
  <c r="P182" i="2"/>
  <c r="BK182" i="2"/>
  <c r="BK181" i="2" s="1"/>
  <c r="J181" i="2" s="1"/>
  <c r="J59" i="2" s="1"/>
  <c r="J182" i="2"/>
  <c r="BE182" i="2"/>
  <c r="BI178" i="2"/>
  <c r="BH178" i="2"/>
  <c r="BG178" i="2"/>
  <c r="BF178" i="2"/>
  <c r="T178" i="2"/>
  <c r="R178" i="2"/>
  <c r="P178" i="2"/>
  <c r="BK178" i="2"/>
  <c r="J178" i="2"/>
  <c r="BE178" i="2" s="1"/>
  <c r="BI173" i="2"/>
  <c r="BH173" i="2"/>
  <c r="BG173" i="2"/>
  <c r="BF173" i="2"/>
  <c r="T173" i="2"/>
  <c r="R173" i="2"/>
  <c r="P173" i="2"/>
  <c r="BK173" i="2"/>
  <c r="J173" i="2"/>
  <c r="BE173" i="2" s="1"/>
  <c r="BI168" i="2"/>
  <c r="BH168" i="2"/>
  <c r="BG168" i="2"/>
  <c r="BF168" i="2"/>
  <c r="T168" i="2"/>
  <c r="R168" i="2"/>
  <c r="P168" i="2"/>
  <c r="BK168" i="2"/>
  <c r="J168" i="2"/>
  <c r="BE168" i="2"/>
  <c r="BI163" i="2"/>
  <c r="BH163" i="2"/>
  <c r="BG163" i="2"/>
  <c r="BF163" i="2"/>
  <c r="T163" i="2"/>
  <c r="R163" i="2"/>
  <c r="P163" i="2"/>
  <c r="BK163" i="2"/>
  <c r="J163" i="2"/>
  <c r="BE163" i="2" s="1"/>
  <c r="BI159" i="2"/>
  <c r="BH159" i="2"/>
  <c r="BG159" i="2"/>
  <c r="BF159" i="2"/>
  <c r="T159" i="2"/>
  <c r="R159" i="2"/>
  <c r="P159" i="2"/>
  <c r="BK159" i="2"/>
  <c r="J159" i="2"/>
  <c r="BE159" i="2" s="1"/>
  <c r="BI155" i="2"/>
  <c r="BH155" i="2"/>
  <c r="BG155" i="2"/>
  <c r="BF155" i="2"/>
  <c r="T155" i="2"/>
  <c r="R155" i="2"/>
  <c r="P155" i="2"/>
  <c r="BK155" i="2"/>
  <c r="J155" i="2"/>
  <c r="BE155" i="2"/>
  <c r="BI150" i="2"/>
  <c r="BH150" i="2"/>
  <c r="BG150" i="2"/>
  <c r="BF150" i="2"/>
  <c r="T150" i="2"/>
  <c r="R150" i="2"/>
  <c r="P150" i="2"/>
  <c r="BK150" i="2"/>
  <c r="J150" i="2"/>
  <c r="BE150" i="2" s="1"/>
  <c r="BI145" i="2"/>
  <c r="BH145" i="2"/>
  <c r="BG145" i="2"/>
  <c r="BF145" i="2"/>
  <c r="T145" i="2"/>
  <c r="T144" i="2" s="1"/>
  <c r="R145" i="2"/>
  <c r="R144" i="2"/>
  <c r="P145" i="2"/>
  <c r="P144" i="2" s="1"/>
  <c r="BK145" i="2"/>
  <c r="BK144" i="2" s="1"/>
  <c r="J144" i="2" s="1"/>
  <c r="J58" i="2" s="1"/>
  <c r="J145" i="2"/>
  <c r="BE145" i="2"/>
  <c r="BI135" i="2"/>
  <c r="BH135" i="2"/>
  <c r="BG135" i="2"/>
  <c r="BF135" i="2"/>
  <c r="T135" i="2"/>
  <c r="R135" i="2"/>
  <c r="P135" i="2"/>
  <c r="BK135" i="2"/>
  <c r="J135" i="2"/>
  <c r="BE135" i="2"/>
  <c r="BI131" i="2"/>
  <c r="BH131" i="2"/>
  <c r="BG131" i="2"/>
  <c r="BF131" i="2"/>
  <c r="T131" i="2"/>
  <c r="R131" i="2"/>
  <c r="P131" i="2"/>
  <c r="BK131" i="2"/>
  <c r="J131" i="2"/>
  <c r="BE131" i="2" s="1"/>
  <c r="BI128" i="2"/>
  <c r="BH128" i="2"/>
  <c r="BG128" i="2"/>
  <c r="BF128" i="2"/>
  <c r="T128" i="2"/>
  <c r="R128" i="2"/>
  <c r="P128" i="2"/>
  <c r="BK128" i="2"/>
  <c r="J128" i="2"/>
  <c r="BE128" i="2" s="1"/>
  <c r="BI123" i="2"/>
  <c r="BH123" i="2"/>
  <c r="BG123" i="2"/>
  <c r="BF123" i="2"/>
  <c r="T123" i="2"/>
  <c r="R123" i="2"/>
  <c r="P123" i="2"/>
  <c r="BK123" i="2"/>
  <c r="J123" i="2"/>
  <c r="BE123" i="2"/>
  <c r="BI119" i="2"/>
  <c r="BH119" i="2"/>
  <c r="BG119" i="2"/>
  <c r="BF119" i="2"/>
  <c r="T119" i="2"/>
  <c r="R119" i="2"/>
  <c r="P119" i="2"/>
  <c r="BK119" i="2"/>
  <c r="J119" i="2"/>
  <c r="BE119" i="2" s="1"/>
  <c r="BI113" i="2"/>
  <c r="BH113" i="2"/>
  <c r="BG113" i="2"/>
  <c r="BF113" i="2"/>
  <c r="T113" i="2"/>
  <c r="R113" i="2"/>
  <c r="P113" i="2"/>
  <c r="BK113" i="2"/>
  <c r="J113" i="2"/>
  <c r="BE113" i="2" s="1"/>
  <c r="BI108" i="2"/>
  <c r="BH108" i="2"/>
  <c r="BG108" i="2"/>
  <c r="BF108" i="2"/>
  <c r="T108" i="2"/>
  <c r="R108" i="2"/>
  <c r="P108" i="2"/>
  <c r="BK108" i="2"/>
  <c r="J108" i="2"/>
  <c r="BE108" i="2"/>
  <c r="BI105" i="2"/>
  <c r="BH105" i="2"/>
  <c r="BG105" i="2"/>
  <c r="BF105" i="2"/>
  <c r="T105" i="2"/>
  <c r="R105" i="2"/>
  <c r="P105" i="2"/>
  <c r="BK105" i="2"/>
  <c r="J105" i="2"/>
  <c r="BE105" i="2" s="1"/>
  <c r="BI102" i="2"/>
  <c r="BH102" i="2"/>
  <c r="BG102" i="2"/>
  <c r="BF102" i="2"/>
  <c r="T102" i="2"/>
  <c r="R102" i="2"/>
  <c r="P102" i="2"/>
  <c r="BK102" i="2"/>
  <c r="J102" i="2"/>
  <c r="BE102" i="2" s="1"/>
  <c r="BI99" i="2"/>
  <c r="BH99" i="2"/>
  <c r="BG99" i="2"/>
  <c r="BF99" i="2"/>
  <c r="T99" i="2"/>
  <c r="R99" i="2"/>
  <c r="P99" i="2"/>
  <c r="BK99" i="2"/>
  <c r="J99" i="2"/>
  <c r="BE99" i="2"/>
  <c r="BI96" i="2"/>
  <c r="F35" i="2" s="1"/>
  <c r="BD55" i="1" s="1"/>
  <c r="BD54" i="1" s="1"/>
  <c r="W33" i="1" s="1"/>
  <c r="BH96" i="2"/>
  <c r="BG96" i="2"/>
  <c r="F33" i="2" s="1"/>
  <c r="BB55" i="1" s="1"/>
  <c r="BB54" i="1" s="1"/>
  <c r="BF96" i="2"/>
  <c r="T96" i="2"/>
  <c r="R96" i="2"/>
  <c r="P96" i="2"/>
  <c r="BK96" i="2"/>
  <c r="J96" i="2"/>
  <c r="BE96" i="2" s="1"/>
  <c r="BI92" i="2"/>
  <c r="BH92" i="2"/>
  <c r="F34" i="2"/>
  <c r="BC55" i="1" s="1"/>
  <c r="BC54" i="1" s="1"/>
  <c r="BG92" i="2"/>
  <c r="BF92" i="2"/>
  <c r="F32" i="2" s="1"/>
  <c r="BA55" i="1" s="1"/>
  <c r="BA54" i="1" s="1"/>
  <c r="J32" i="2"/>
  <c r="AW55" i="1" s="1"/>
  <c r="T92" i="2"/>
  <c r="T91" i="2" s="1"/>
  <c r="R92" i="2"/>
  <c r="R91" i="2"/>
  <c r="P92" i="2"/>
  <c r="P91" i="2" s="1"/>
  <c r="P90" i="2" s="1"/>
  <c r="BK92" i="2"/>
  <c r="BK91" i="2"/>
  <c r="J91" i="2" s="1"/>
  <c r="J57" i="2" s="1"/>
  <c r="J92" i="2"/>
  <c r="BE92" i="2"/>
  <c r="J86" i="2"/>
  <c r="J85" i="2"/>
  <c r="F85" i="2"/>
  <c r="F83" i="2"/>
  <c r="E81" i="2"/>
  <c r="J51" i="2"/>
  <c r="J50" i="2"/>
  <c r="F50" i="2"/>
  <c r="F48" i="2"/>
  <c r="E46" i="2"/>
  <c r="J16" i="2"/>
  <c r="E16" i="2"/>
  <c r="F51" i="2" s="1"/>
  <c r="F86" i="2"/>
  <c r="J15" i="2"/>
  <c r="J10" i="2"/>
  <c r="J48" i="2" s="1"/>
  <c r="AS54" i="1"/>
  <c r="L50" i="1"/>
  <c r="AM50" i="1"/>
  <c r="AM49" i="1"/>
  <c r="L49" i="1"/>
  <c r="AM47" i="1"/>
  <c r="L47" i="1"/>
  <c r="L45" i="1"/>
  <c r="L44" i="1"/>
  <c r="J83" i="2" l="1"/>
  <c r="T301" i="2"/>
  <c r="T90" i="2"/>
  <c r="T89" i="2" s="1"/>
  <c r="R90" i="2"/>
  <c r="R89" i="2" s="1"/>
  <c r="J31" i="2"/>
  <c r="AV55" i="1" s="1"/>
  <c r="AT55" i="1" s="1"/>
  <c r="W31" i="1"/>
  <c r="AX54" i="1"/>
  <c r="P301" i="2"/>
  <c r="P89" i="2" s="1"/>
  <c r="AU55" i="1" s="1"/>
  <c r="AU54" i="1" s="1"/>
  <c r="AY54" i="1"/>
  <c r="W32" i="1"/>
  <c r="W30" i="1"/>
  <c r="AW54" i="1"/>
  <c r="AK30" i="1" s="1"/>
  <c r="R301" i="2"/>
  <c r="J367" i="2"/>
  <c r="J71" i="2" s="1"/>
  <c r="BK366" i="2"/>
  <c r="J366" i="2" s="1"/>
  <c r="J70" i="2" s="1"/>
  <c r="BK90" i="2"/>
  <c r="F31" i="2"/>
  <c r="AZ55" i="1" s="1"/>
  <c r="AZ54" i="1" s="1"/>
  <c r="BK301" i="2"/>
  <c r="J301" i="2" s="1"/>
  <c r="J65" i="2" s="1"/>
  <c r="AV54" i="1" l="1"/>
  <c r="W29" i="1"/>
  <c r="J90" i="2"/>
  <c r="J56" i="2" s="1"/>
  <c r="BK89" i="2"/>
  <c r="J89" i="2" s="1"/>
  <c r="J28" i="2" l="1"/>
  <c r="J55" i="2"/>
  <c r="AT54" i="1"/>
  <c r="AK29" i="1"/>
  <c r="AG55" i="1" l="1"/>
  <c r="J37" i="2"/>
  <c r="AG54" i="1" l="1"/>
  <c r="AN55" i="1"/>
  <c r="AN54" i="1" l="1"/>
  <c r="AK26" i="1"/>
  <c r="AK35" i="1" s="1"/>
</calcChain>
</file>

<file path=xl/sharedStrings.xml><?xml version="1.0" encoding="utf-8"?>
<sst xmlns="http://schemas.openxmlformats.org/spreadsheetml/2006/main" count="3029" uniqueCount="762">
  <si>
    <t>Export Komplet</t>
  </si>
  <si>
    <t>VZ</t>
  </si>
  <si>
    <t>2.0</t>
  </si>
  <si>
    <t>ZAMOK</t>
  </si>
  <si>
    <t>False</t>
  </si>
  <si>
    <t>{a352496e-69ab-44d1-82f3-f11324da52be}</t>
  </si>
  <si>
    <t>0,01</t>
  </si>
  <si>
    <t>21</t>
  </si>
  <si>
    <t>15</t>
  </si>
  <si>
    <t>REKAPITULACE STAVBY</t>
  </si>
  <si>
    <t>v ---  níže se nacházejí doplnkové a pomocné údaje k sestavám  --- v</t>
  </si>
  <si>
    <t>Návod na vyplnění</t>
  </si>
  <si>
    <t>0,001</t>
  </si>
  <si>
    <t>Kód:</t>
  </si>
  <si>
    <t>2019-36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</si>
  <si>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</si>
  <si>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</si>
  <si>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Škola Jáchymov - sanace soklu severní fasády</t>
  </si>
  <si>
    <t>KSO:</t>
  </si>
  <si>
    <t/>
  </si>
  <si>
    <t>CC-CZ:</t>
  </si>
  <si>
    <t>Místo:</t>
  </si>
  <si>
    <t>Škola Jáchymov, p.p.č. 1573 a 4983/1</t>
  </si>
  <si>
    <t>Datum:</t>
  </si>
  <si>
    <t>Zadavatel:</t>
  </si>
  <si>
    <t>IČ:</t>
  </si>
  <si>
    <t>město Jáchymov, nám. Republiky 1, 362 51 Jáchymov</t>
  </si>
  <si>
    <t>DIČ:</t>
  </si>
  <si>
    <t>Uchazeč:</t>
  </si>
  <si>
    <t>Vyplň údaj</t>
  </si>
  <si>
    <t>Projektant:</t>
  </si>
  <si>
    <t>Ing.arch. Jaroslav Egert, Komenského 851, Jáchymov</t>
  </si>
  <si>
    <t>True</t>
  </si>
  <si>
    <t>Zpracovatel:</t>
  </si>
  <si>
    <t>Ing. C. Janoušová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</si>
  <si>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</si>
  <si>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</si>
  <si>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</si>
  <si>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</si>
  <si>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</si>
  <si>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</si>
  <si>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</si>
  <si>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</si>
  <si>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</si>
  <si>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</si>
  <si>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</si>
  <si>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</si>
  <si>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</si>
  <si>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</si>
  <si>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</si>
  <si>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</si>
  <si>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</si>
  <si>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</si>
  <si>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</si>
  <si>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</si>
  <si>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</si>
  <si>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</si>
  <si>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</si>
  <si>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</si>
  <si>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</si>
  <si>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</si>
  <si>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</si>
  <si>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</si>
  <si>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</si>
  <si>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</si>
  <si>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</si>
  <si>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</si>
  <si>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</si>
  <si>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</si>
  <si>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</si>
  <si>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</si>
  <si>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</si>
  <si>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</si>
  <si>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</si>
  <si>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</si>
  <si>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</si>
  <si>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</si>
  <si>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</si>
  <si>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</si>
  <si>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</si>
  <si>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</si>
  <si>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</si>
  <si>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</si>
  <si>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</si>
  <si>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</si>
  <si>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1 - Zemní práce</t>
  </si>
  <si>
    <t xml:space="preserve">    2 - Zakládání</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</si>
  <si>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</si>
  <si>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</si>
  <si>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</si>
  <si>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</si>
  <si>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</si>
  <si>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</si>
  <si>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</si>
  <si>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</si>
  <si>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</si>
  <si>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751 - Vzduchotechnika</t>
  </si>
  <si>
    <t xml:space="preserve">    783 - Dokončovací práce - nátěry</t>
  </si>
  <si>
    <t>VRN - Vedlejší rozpočtové náklady</t>
  </si>
  <si>
    <t xml:space="preserve">    VRN3 - Zařízení staveniště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</si>
  <si>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</si>
  <si>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</si>
  <si>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</si>
  <si>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</si>
  <si>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</si>
  <si>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</si>
  <si>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</si>
  <si>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</si>
  <si>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</si>
  <si>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</si>
  <si>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</si>
  <si>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</si>
  <si>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</si>
  <si>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</si>
  <si>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</si>
  <si>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</si>
  <si>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</si>
  <si>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</si>
  <si>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113106023R</t>
  </si>
  <si>
    <t>Rozebrání dlažeb při překopech komunikací pro pěší ze zámkové dlažby ručně - pro zpětné použití</t>
  </si>
  <si>
    <t>m2</t>
  </si>
  <si>
    <t>4</t>
  </si>
  <si>
    <t>-1645168368</t>
  </si>
  <si>
    <t>PP</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</si>
  <si>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 - pro zpětné použití</t>
  </si>
  <si>
    <t>PSC</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</si>
  <si>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</si>
  <si>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VV</t>
  </si>
  <si>
    <t>1,1*4,66+0,7*(65,68+2*2,22+3,16)</t>
  </si>
  <si>
    <t>119001401</t>
  </si>
  <si>
    <t>Dočasné zajištění potrubí ocelového nebo litinového DN do 200 mm</t>
  </si>
  <si>
    <t>m</t>
  </si>
  <si>
    <t>CS ÚRS 2019 01</t>
  </si>
  <si>
    <t>854666840</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</si>
  <si>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</si>
  <si>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</si>
  <si>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3</t>
  </si>
  <si>
    <t>119001405</t>
  </si>
  <si>
    <t>Dočasné zajištění potrubí z PE DN do 200 mm</t>
  </si>
  <si>
    <t>-20307901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</si>
  <si>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plastového, jmenovité světlosti DN do 200 mm</t>
  </si>
  <si>
    <t>119001411</t>
  </si>
  <si>
    <t>Dočasné zajištění potrubí betonového, ŽB nebo kameninového DN do 200 mm</t>
  </si>
  <si>
    <t>569437599</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</si>
  <si>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potrubí betonového, kameninového nebo železobetonového, světlosti DN do 200 mm</t>
  </si>
  <si>
    <t>5</t>
  </si>
  <si>
    <t>119001422</t>
  </si>
  <si>
    <t>Dočasné zajištění kabelů a kabelových tratí z 6 volně ložených kabelů</t>
  </si>
  <si>
    <t>-967294168</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</si>
  <si>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přes 3 do 6 kabelů</t>
  </si>
  <si>
    <t>6</t>
  </si>
  <si>
    <t>130001101</t>
  </si>
  <si>
    <t>Příplatek za ztížení vykopávky v blízkosti podzemního vedení</t>
  </si>
  <si>
    <t>m3</t>
  </si>
  <si>
    <t>1657219021</t>
  </si>
  <si>
    <t>Příplatek k cenám hloubených vykopávek za ztížení vykopávky v blízkosti podzemního vedení nebo výbušnin pro jakoukoliv třídu horniny</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</si>
  <si>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</si>
  <si>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P</t>
  </si>
  <si>
    <t>Poznámka k položce:_x000D_
20%</t>
  </si>
  <si>
    <t>68,522*0,2 'Přepočtené koeficientem množství</t>
  </si>
  <si>
    <t>7</t>
  </si>
  <si>
    <t>132201201</t>
  </si>
  <si>
    <t>Hloubení rýh š do 2000 mm v hornině tř. 3 objemu do 100 m3</t>
  </si>
  <si>
    <t>-1864489103</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</si>
  <si>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</si>
  <si>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</si>
  <si>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0,74*15,0*1,0</t>
  </si>
  <si>
    <t>1,1*4,66+1,0</t>
  </si>
  <si>
    <t>0,7*(65,68+2*2,22+3,16)*1,0</t>
  </si>
  <si>
    <t>8</t>
  </si>
  <si>
    <t>162701105</t>
  </si>
  <si>
    <t>Vodorovné přemístění do 10000 m výkopku/sypaniny z horniny tř. 1 až 4</t>
  </si>
  <si>
    <t>1591891546</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</si>
  <si>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</si>
  <si>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</si>
  <si>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68,522-22,519</t>
  </si>
  <si>
    <t>9</t>
  </si>
  <si>
    <t>162701109</t>
  </si>
  <si>
    <t>Příplatek k vodorovnému přemístění výkopku/sypaniny z horniny tř. 1 až 4 ZKD 1000 m přes 10000 m</t>
  </si>
  <si>
    <t>-893851256</t>
  </si>
  <si>
    <t>Vodorovné přemístění výkopku nebo sypaniny po suchu na obvyklém dopravním prostředku, bez naložení výkopku, avšak se složením bez rozhrnutí z horniny tř. 1 až 4 na vzdálenost Příplatek k ceně za každých dalších i započatých 1 000 m</t>
  </si>
  <si>
    <t>Poznámka k položce:_x000D_
- skládka Sadov 14 km</t>
  </si>
  <si>
    <t>46,003*4 'Přepočtené koeficientem množství</t>
  </si>
  <si>
    <t>10</t>
  </si>
  <si>
    <t>171201201</t>
  </si>
  <si>
    <t>Uložení sypaniny na skládky</t>
  </si>
  <si>
    <t>515253443</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</si>
  <si>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</si>
  <si>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11</t>
  </si>
  <si>
    <t>171201211</t>
  </si>
  <si>
    <t>Poplatek za uložení stavebního odpadu - zeminy a kameniva na skládce</t>
  </si>
  <si>
    <t>t</t>
  </si>
  <si>
    <t>-329884327</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</si>
  <si>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</si>
  <si>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podmínek._x000D_
</t>
  </si>
  <si>
    <t>46,003*2 'Přepočtené koeficientem množství</t>
  </si>
  <si>
    <t>12</t>
  </si>
  <si>
    <t>174101101</t>
  </si>
  <si>
    <t>Zásyp jam, šachet rýh nebo kolem objektů sypaninou se zhutněním</t>
  </si>
  <si>
    <t>168826314</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</si>
  <si>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</si>
  <si>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</si>
  <si>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"zpětný zásyp vykopanou zeminou"</t>
  </si>
  <si>
    <t>(0,74+0,18)/2*15,0*0,5</t>
  </si>
  <si>
    <t>(1,1+0,18)/2*4,66*0,5</t>
  </si>
  <si>
    <t>(0,7+0,18)/2*(30,95+27,97+3,16)*0,5</t>
  </si>
  <si>
    <t>"v místě zadního vstupu"</t>
  </si>
  <si>
    <t>0,7*(6,76+2*2,22)*0,5</t>
  </si>
  <si>
    <t>Zakládání</t>
  </si>
  <si>
    <t>13</t>
  </si>
  <si>
    <t>212532111</t>
  </si>
  <si>
    <t>Lože pro trativody z kameniva hrubého drceného frakce 16 až 32 mm</t>
  </si>
  <si>
    <t>-1321738904</t>
  </si>
  <si>
    <t>Lože pro trativody z kameniva hrubého drceného</t>
  </si>
  <si>
    <t xml:space="preserve">Poznámka k souboru cen:_x000D_
1. V cenách jsou započteny i náklady na vyčištění dna rýh a na urovnání povrchu lože._x000D_
2. V ceně materiálu jsou započteny i náklady na prohození výkopku._x000D_
</t>
  </si>
  <si>
    <t>0,7*0,15*(6,76+2*2,22)</t>
  </si>
  <si>
    <t>14</t>
  </si>
  <si>
    <t>212572121</t>
  </si>
  <si>
    <t>Lože pro trativody z kameniva drobného těženého</t>
  </si>
  <si>
    <t>-233433673</t>
  </si>
  <si>
    <t>212755211</t>
  </si>
  <si>
    <t>Trativody z drenážních trubek plastových flexibilních D 50 mm bez lože</t>
  </si>
  <si>
    <t>-2146473521</t>
  </si>
  <si>
    <t>Trativody bez lože z drenážních trubek plastových flexibilních D 50 mm</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</si>
  <si>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</si>
  <si>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(15,0+4,66+65,68+2*2,22+3,16)*2</t>
  </si>
  <si>
    <t>16</t>
  </si>
  <si>
    <t>271532211R</t>
  </si>
  <si>
    <t>Podsyp pod základové konstrukce se zhutněním z hrubého kameniva frakce 0 až 63 mm</t>
  </si>
  <si>
    <t>-1487403544</t>
  </si>
  <si>
    <t>Podsyp pod základové konstrukce se zhutněním a urovnáním povrchu z kameniva hrubého, frakce 0 - 63 mm</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</si>
  <si>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</si>
  <si>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(1,1*4,66+0,7*(65,68+2*2,22+3,16))*0,2</t>
  </si>
  <si>
    <t>17</t>
  </si>
  <si>
    <t>271532213</t>
  </si>
  <si>
    <t>Podsyp pod základové konstrukce se zhutněním z hrubého kameniva frakce 8 až 16 mm</t>
  </si>
  <si>
    <t>1075602845</t>
  </si>
  <si>
    <t>Podsyp pod základové konstrukce se zhutněním a urovnáním povrchu z kameniva hrubého, frakce 8 - 16 mm</t>
  </si>
  <si>
    <t>Poznámka k položce:_x000D_
- hutnit vibrační deskou</t>
  </si>
  <si>
    <t>(1,1*4,66+0,7*(65,68+2*2,22+3,16))*0,05</t>
  </si>
  <si>
    <t>18</t>
  </si>
  <si>
    <t>274313511</t>
  </si>
  <si>
    <t>Základové pásy z betonu tř. C 12/15</t>
  </si>
  <si>
    <t>-2082462341</t>
  </si>
  <si>
    <t>Základy z betonu prostého pasy betonu kamenem neprokládaného tř. C 12/15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</si>
  <si>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</si>
  <si>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"základ pro vstupní schody"</t>
  </si>
  <si>
    <t>12,6*(1,0+1,4)/2*0,9</t>
  </si>
  <si>
    <t>19</t>
  </si>
  <si>
    <t>274351121</t>
  </si>
  <si>
    <t>Zřízení bednění základových pasů rovného</t>
  </si>
  <si>
    <t>-1936849472</t>
  </si>
  <si>
    <t>Bednění základů pasů rovné zřízení</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</si>
  <si>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</si>
  <si>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2*12,6*0,15</t>
  </si>
  <si>
    <t>20</t>
  </si>
  <si>
    <t>274351122</t>
  </si>
  <si>
    <t>Odstranění bednění základových pasů rovného</t>
  </si>
  <si>
    <t>-1931050438</t>
  </si>
  <si>
    <t>Bednění základů pasů rovné odstranění</t>
  </si>
  <si>
    <t>Vodorovné konstrukce</t>
  </si>
  <si>
    <t>411121121</t>
  </si>
  <si>
    <t>Montáž prefabrikovaných ŽB stropů ze stropních panelů š 1200 mm dl do 3800 mm</t>
  </si>
  <si>
    <t>kus</t>
  </si>
  <si>
    <t>1309103898</t>
  </si>
  <si>
    <t>Montáž prefabrikovaných železobetonových stropů se zalitím spár, včetně podpěrné konstrukce, na cementovou maltu ze stropních panelů šířky do 1200 mm a délky do 3800 mm</t>
  </si>
  <si>
    <t xml:space="preserve">Poznámka k souboru cen:_x000D_
1. Montáž stropních panelů šířky do 600 mm a délky do 3300 mm se oceňuje jako montáž stropní desky._x000D_
2. Montáž stropní desky šířky přes 600 mm se ocení jako montáž stropních panelů._x000D_
3. Šířkou se rozumí šířka skladebná._x000D_
4. V cenách nejsou započteny náklady na dodávku hlavních materiálů, tato se ocení ve specifikaci.._x000D_
</t>
  </si>
  <si>
    <t>13+100+91+8</t>
  </si>
  <si>
    <t>22</t>
  </si>
  <si>
    <t>M</t>
  </si>
  <si>
    <t>59341022</t>
  </si>
  <si>
    <t>deska stropní plná PZD 1190x340x70mm</t>
  </si>
  <si>
    <t>-734874759</t>
  </si>
  <si>
    <t>23</t>
  </si>
  <si>
    <t>59341210</t>
  </si>
  <si>
    <t>deska stropní plná PZD 890x290x65mm</t>
  </si>
  <si>
    <t>565556677</t>
  </si>
  <si>
    <t>100+91+8</t>
  </si>
  <si>
    <t>24</t>
  </si>
  <si>
    <t>434191421</t>
  </si>
  <si>
    <t>Osazení schodišťových stupňů kamenných broušených nebo leštěných na desku</t>
  </si>
  <si>
    <t>243553188</t>
  </si>
  <si>
    <t>Osazování schodišťových stupňů kamenných s vyspárováním styčných spár, s provizorním dřevěným zábradlím a dočasným zakrytím stupnic prkny na desku, stupňů broušených nebo leštěných</t>
  </si>
  <si>
    <t xml:space="preserve">Poznámka k souboru cen:_x000D_
1. U cen -1441, -1443, -1461, -1462 je započtena podpěrná konstrukce visuté části stupňů._x000D_
2. Množství měrných jednotek se určuje v m délky stupňů včetně uložení._x000D_
3. Dodávka stupňů se oceňuje ve specifikaci._x000D_
</t>
  </si>
  <si>
    <t>Poznámka k položce:_x000D_
- zpětná montáž schod. stupňů</t>
  </si>
  <si>
    <t>3*(12,6+0,4+4,0)</t>
  </si>
  <si>
    <t>Úpravy povrchů, podlahy a osazování výplní</t>
  </si>
  <si>
    <t>25</t>
  </si>
  <si>
    <t>629995101</t>
  </si>
  <si>
    <t>Očištění vnějších ploch tlakovou vodou</t>
  </si>
  <si>
    <t>1095341894</t>
  </si>
  <si>
    <t>Očištění vnějších ploch tlakovou vodou omytím</t>
  </si>
  <si>
    <t>1,0*(12,6+0,4+4,66-0,7+65,68-1,1-0,7+2*2,22+3,16)</t>
  </si>
  <si>
    <t>26</t>
  </si>
  <si>
    <t>631311133</t>
  </si>
  <si>
    <t>Mazanina tl do 240 mm z betonu prostého bez zvýšených nároků na prostředí tř. C 12/15</t>
  </si>
  <si>
    <t>-1196401409</t>
  </si>
  <si>
    <t>Mazanina z betonu prostého bez zvýšených nároků na prostředí tl. přes 120 do 240 mm tř. C 12/15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</si>
  <si>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</si>
  <si>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"podkladní beton"</t>
  </si>
  <si>
    <t>0,15*(4,66*1,1+(30,95-1,1+27,97+3,16)*0,7)</t>
  </si>
  <si>
    <t>"kotevní klín"</t>
  </si>
  <si>
    <t>0,15*0,15*(4,66+30,95-1,1+27,97+3,16)</t>
  </si>
  <si>
    <t>"dobetonávky s vloženou trubkou"</t>
  </si>
  <si>
    <t>0,6*0,72*(0,5+1,0+4*0,7)/2</t>
  </si>
  <si>
    <t>27</t>
  </si>
  <si>
    <t>631319013</t>
  </si>
  <si>
    <t>Příplatek k mazanině tl do 240 mm za přehlazení povrchu</t>
  </si>
  <si>
    <t>357509714</t>
  </si>
  <si>
    <t>Příplatek k cenám mazanin za úpravu povrchu mazaniny přehlazením, mazanina tl. přes 120 do 240 mm</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</si>
  <si>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</si>
  <si>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28</t>
  </si>
  <si>
    <t>631319111</t>
  </si>
  <si>
    <t>Příplatek k mazanině za provedení odtokového žlábku do 200x100 mm</t>
  </si>
  <si>
    <t>-945323204</t>
  </si>
  <si>
    <t>Příplatek k cenám mazanin za vytvoření odtokového žlábku v prádelnách, ve dně kanálu pro rozvody apod. š x v = do 200x100 mm</t>
  </si>
  <si>
    <t>4,66+30,95+27,97+3,16</t>
  </si>
  <si>
    <t>29</t>
  </si>
  <si>
    <t>631319185R</t>
  </si>
  <si>
    <t>Příplatek k mazanině tl do 240 mm za sklon do 45°</t>
  </si>
  <si>
    <t>1635249230</t>
  </si>
  <si>
    <t>Příplatek k cenám mazanin za sklon přes 15° do 45° od vodorovné roviny mazanina tl. přes 120 do 240 mm</t>
  </si>
  <si>
    <t>30</t>
  </si>
  <si>
    <t>637211411R</t>
  </si>
  <si>
    <t>Montáž okapového chodníku z betonových zámkových dlaždic tl 60 mm do kameniva</t>
  </si>
  <si>
    <t>1941362182</t>
  </si>
  <si>
    <t>Montáž okapového chodníku z dlaždic betonových zámkových s vyplněním spár drobným kamenivem do kameniva těženého nebo drceného, tl. dlaždic 60 mm</t>
  </si>
  <si>
    <t>Poznámka k položce:_x000D_
- zpětná montáž</t>
  </si>
  <si>
    <t>31</t>
  </si>
  <si>
    <t>59245015</t>
  </si>
  <si>
    <t>dlažba zámková profilová základní 200x165x60mm přírodní</t>
  </si>
  <si>
    <t>1573925086</t>
  </si>
  <si>
    <t>"doplnění dlažby 5%" (1,1*4,66+0,7*(65,68+2*2,22+3,16))*0,05</t>
  </si>
  <si>
    <t>Trubní vedení</t>
  </si>
  <si>
    <t>32</t>
  </si>
  <si>
    <t>871373121</t>
  </si>
  <si>
    <t>Montáž kanalizačního potrubí z PVC těsněné gumovým kroužkem otevřený výkop sklon do 20 % DN 315</t>
  </si>
  <si>
    <t>-2031200847</t>
  </si>
  <si>
    <t>Montáž kanalizačního potrubí z plastů z tvrdého PVC těsněných gumovým kroužkem v otevřeném výkopu ve sklonu do 20 % DN 315</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</si>
  <si>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</si>
  <si>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15,0+2*2,22+6,76</t>
  </si>
  <si>
    <t>33</t>
  </si>
  <si>
    <t>28611145</t>
  </si>
  <si>
    <t>trubka kanalizační PVC DN 315x5000 mm SN4</t>
  </si>
  <si>
    <t>-2049811843</t>
  </si>
  <si>
    <t>34</t>
  </si>
  <si>
    <t>877370310</t>
  </si>
  <si>
    <t>Montáž kolen na kanalizačním potrubí z PP trub hladkých plnostěnných DN 300</t>
  </si>
  <si>
    <t>273398068</t>
  </si>
  <si>
    <t>Montáž tvarovek na kanalizačním plastovém potrubí z polypropylenu PP hladkého plnostěnného kolen DN 300</t>
  </si>
  <si>
    <t xml:space="preserve">Poznámka k souboru cen:_x000D_
1. V cenách montáže tvarovek nejsou započteny náklady na dodání tvarovek. Tyto náklady se oceňují ve specifikaci._x000D_
2. V cenách montáže tvarovek jsou započteny náklady na dodání těsnicích kroužků, pokud tyto nejsou součástí dodávky tvarovek._x000D_
</t>
  </si>
  <si>
    <t>35</t>
  </si>
  <si>
    <t>28617349</t>
  </si>
  <si>
    <t>koleno kanalizace PP KG DN 300x90°</t>
  </si>
  <si>
    <t>1210334686</t>
  </si>
  <si>
    <t>Ostatní konstrukce a práce, bourání</t>
  </si>
  <si>
    <t>36</t>
  </si>
  <si>
    <t>9509600R1</t>
  </si>
  <si>
    <t>Připojení drenáže do stávající dešťové kanalizace</t>
  </si>
  <si>
    <t>soubor</t>
  </si>
  <si>
    <t>113991771</t>
  </si>
  <si>
    <t>37</t>
  </si>
  <si>
    <t>953941711</t>
  </si>
  <si>
    <t>Osazování objímek nebo držáků ve zdivu cihelném</t>
  </si>
  <si>
    <t>-2026239820</t>
  </si>
  <si>
    <t>Osazení drobných kovových výrobků bez jejich dodání s vysekáním kapes pro upevňovací prvky se zazděním, zabetonováním nebo zalitím objímek nebo držáků, ve zdivu cihelném</t>
  </si>
  <si>
    <t xml:space="preserve">Poznámka k souboru cen:_x000D_
1. V cenách nejsou započteny náklady na dodání poklopů, rohoží, ventilací a drobných kovových výrobků, tyto se oceňují ve specifikaci._x000D_
</t>
  </si>
  <si>
    <t>38</t>
  </si>
  <si>
    <t>42917526R</t>
  </si>
  <si>
    <t>CZ 315 hadicová upevňovací spona</t>
  </si>
  <si>
    <t>-1318529383</t>
  </si>
  <si>
    <t>39</t>
  </si>
  <si>
    <t>953943124</t>
  </si>
  <si>
    <t>Osazování výrobků do 30 kg/kus do betonu bez jejich dodání</t>
  </si>
  <si>
    <t>-1084194579</t>
  </si>
  <si>
    <t>Osazování drobných kovových předmětů výrobků ostatních jinde neuvedených do betonu se zajištěním polohy k bednění či k výztuži před zabetonováním hmotnosti přes 15 do 30 kg/kus</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</si>
  <si>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</si>
  <si>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(4,66+30,95+27,97+3,16)*3,77/22,6</t>
  </si>
  <si>
    <t>40</t>
  </si>
  <si>
    <t>13010420</t>
  </si>
  <si>
    <t>úhelník ocelový rovnostranný jakost 11 375 50x50x5mm</t>
  </si>
  <si>
    <t>506242582</t>
  </si>
  <si>
    <t>(4,66+30,95+27,97+3,16)*3,77*0,001</t>
  </si>
  <si>
    <t>41</t>
  </si>
  <si>
    <t>953944112</t>
  </si>
  <si>
    <t>Vstřelování hřebů rozměru do 6x60 mm</t>
  </si>
  <si>
    <t>-249193934</t>
  </si>
  <si>
    <t>Vstřelování hřebů černých nebo pozinkovaných pro různá připevnění nebo kotvení stavebních konstrukcí, předmětů apod. všech typů ( A,B,C,D ), rozměru Ø 6x15 až 60 mm</t>
  </si>
  <si>
    <t xml:space="preserve">Poznámka k souboru cen:_x000D_
1. Ceny jsou určeny pro samostatně oceňované vstřelování přímé nebo nepřímé (s dorazem)v prostoru vždy řádně větraném nebo volném, při dodržení bezpečnostních opatření._x000D_
2. V cenách jsou započteny i náklady na pomocníka podle bezpečnostních předpisů, pro označování bodů, různou výpomoc apod._x000D_
3. Jednotka kus značí jeden správně vstřelený hřeb. Zkušební nástřely, prostřely a ohnuté, vadné, zlomené, odražené a nepřevzaté hřeby jsou započteny podílem do ceny za správně vstřelený hřeb._x000D_
</t>
  </si>
  <si>
    <t>"kotvení úhelníku"</t>
  </si>
  <si>
    <t>(4,66+30,95+27,97+3,16)*0,5</t>
  </si>
  <si>
    <t>42</t>
  </si>
  <si>
    <t>962032314</t>
  </si>
  <si>
    <t>Bourání pilířů cihelných z dutých nebo plných cihel pálených i nepálených na jakoukoli maltu</t>
  </si>
  <si>
    <t>-43312727</t>
  </si>
  <si>
    <t>Bourání zdiva nadzákladového z cihel nebo tvárnic pilířů cihelných průřezu do 0,36 m2</t>
  </si>
  <si>
    <t xml:space="preserve">Poznámka k souboru cen:_x000D_
1. Bourání pilířů o průřezu přes 0,36 m2 se oceňuje příslušnými cenami -2230, -2231, -2240, -2241,-2253 a -2254 jako bourání zdiva nadzákladového cihelného._x000D_
</t>
  </si>
  <si>
    <t>"odhad 300/300 mm á 1,5 m"</t>
  </si>
  <si>
    <t>0,3*0,3*1,0*((12,6+0,4+4,66-0,7+65,68-1,1-0,7+2*2,22+3,16)/1,5)</t>
  </si>
  <si>
    <t>43</t>
  </si>
  <si>
    <t>963022819R</t>
  </si>
  <si>
    <t>Bourání kamenných schodišťových stupňů zhotovených na místě</t>
  </si>
  <si>
    <t>944928351</t>
  </si>
  <si>
    <t>Bourání kamenných schodišťových stupňů oblých, rovných nebo kosých zhotovených na místě</t>
  </si>
  <si>
    <t>Poznámka k položce:_x000D_
- uložit pro zpětnou montáž</t>
  </si>
  <si>
    <t>44</t>
  </si>
  <si>
    <t>978015331</t>
  </si>
  <si>
    <t>Otlučení (osekání) vnější vápenné nebo vápenocementové omítky stupně členitosti 1 a 2 rozsahu do 20%</t>
  </si>
  <si>
    <t>-1215848894</t>
  </si>
  <si>
    <t>Otlučení vápenných nebo vápenocementových omítek vnějších ploch s vyškrabáním spar a s očištěním zdiva stupně členitosti 1 a 2, v rozsahu přes 10 do 20 %</t>
  </si>
  <si>
    <t>45</t>
  </si>
  <si>
    <t>979051121</t>
  </si>
  <si>
    <t>Očištění zámkových dlaždic se spárováním z kameniva těženého při překopech inženýrských sítí</t>
  </si>
  <si>
    <t>-1959426285</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</si>
  <si>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</si>
  <si>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 xml:space="preserve">Poznámka k souboru cen:_x000D_
1. Ceny jsou určeny pouze pro případy havárií, přeložek nebo běžných oprav inženýrských sítí._x000D_
2. Ceny 05-1111 a 05-1112 jsou určeny jen pro očištění vybouraných dlaždic, desek nebo tvarovek uložených do lože ze sypkého materiálu bez pojiva._x000D_
3. Ceny nelze použít v rámci výstavby nových inženýrských sítí._x000D_
4. Přemístění vybouraných obrubníků, krajníků, desek nebo dílců na vzdálenost přes 10 m se oceňuje cenami souboru cen 997 22-1 Vodorovná doprava vybouraných hmot._x000D_
</t>
  </si>
  <si>
    <t>46</t>
  </si>
  <si>
    <t>985131311</t>
  </si>
  <si>
    <t>Ruční dočištění ploch stěn, rubu kleneb a podlah ocelových kartáči</t>
  </si>
  <si>
    <t>-1882999301</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</si>
  <si>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</si>
  <si>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</si>
  <si>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"po otlučení 20%"</t>
  </si>
  <si>
    <t>1,0*(12,6+0,4+4,66-0,7+65,68-1,1-0,7+2*2,22+3,16)*0,2</t>
  </si>
  <si>
    <t>997</t>
  </si>
  <si>
    <t>Přesun sutě</t>
  </si>
  <si>
    <t>47</t>
  </si>
  <si>
    <t>997013152</t>
  </si>
  <si>
    <t>Vnitrostaveništní doprava suti a vybouraných hmot pro budovy v do 9 m s omezením mechanizace</t>
  </si>
  <si>
    <t>-26833089</t>
  </si>
  <si>
    <t>Vnitrostaveništní doprava suti a vybouraných hmot vodorovně do 50 m svisle s omezením mechanizace pro budovy a haly výšky přes 6 do 9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</si>
  <si>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</si>
  <si>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48</t>
  </si>
  <si>
    <t>997013501</t>
  </si>
  <si>
    <t>Odvoz suti a vybouraných hmot na skládku nebo meziskládku do 1 km se složením</t>
  </si>
  <si>
    <t>-1792625907</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</si>
  <si>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</si>
  <si>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</si>
  <si>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49</t>
  </si>
  <si>
    <t>997013509</t>
  </si>
  <si>
    <t>Příplatek k odvozu suti a vybouraných hmot na skládku ZKD 1 km přes 1 km</t>
  </si>
  <si>
    <t>-1056168486</t>
  </si>
  <si>
    <t>Odvoz suti a vybouraných hmot na skládku nebo meziskládku se složením, na vzdálenost Příplatek k ceně za každý další i započatý 1 km přes 1 km</t>
  </si>
  <si>
    <t>10,435*13 'Přepočtené koeficientem množství</t>
  </si>
  <si>
    <t>50</t>
  </si>
  <si>
    <t>997013803</t>
  </si>
  <si>
    <t>Poplatek za uložení na skládce (skládkovné) stavebního odpadu cihelného kód odpadu 170 102</t>
  </si>
  <si>
    <t>-1962085464</t>
  </si>
  <si>
    <t>Poplatek za uložení stavebního odpadu na skládce (skládkovné) cihelného zatříděného do Katalogu odpadů pod kódem 170 102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</si>
  <si>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</si>
  <si>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"otlučené omítky"   0,694</t>
  </si>
  <si>
    <t>998</t>
  </si>
  <si>
    <t>Přesun hmot</t>
  </si>
  <si>
    <t>51</t>
  </si>
  <si>
    <t>998011001</t>
  </si>
  <si>
    <t>Přesun hmot pro budovy zděné v do 6 m</t>
  </si>
  <si>
    <t>-1167082110</t>
  </si>
  <si>
    <t>Přesun hmot pro budovy občanské výstavby, bydlení, výrobu a služby s nosnou svislou konstrukcí zděnou z cihel, tvárnic nebo kamene vodorovná dopravní vzdálenost do 100 m pro budovy výšky do 6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</si>
  <si>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</si>
  <si>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</si>
  <si>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</si>
  <si>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</si>
  <si>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</si>
  <si>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52</t>
  </si>
  <si>
    <t>711112001</t>
  </si>
  <si>
    <t>Provedení izolace proti zemní vlhkosti svislé za studena nátěrem penetračním</t>
  </si>
  <si>
    <t>-1897237087</t>
  </si>
  <si>
    <t>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</si>
  <si>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m2._x000D_
</t>
  </si>
  <si>
    <t>(0,18+1,19+0,23)*4,66</t>
  </si>
  <si>
    <t>(0,18+0,89+0,23)*(30,95+27,97+3,16)</t>
  </si>
  <si>
    <t>(0,3+1,05)*(6,76+2*2,22)</t>
  </si>
  <si>
    <t>53</t>
  </si>
  <si>
    <t>11163150</t>
  </si>
  <si>
    <t>lak penetrační asfaltový</t>
  </si>
  <si>
    <t>-1421314420</t>
  </si>
  <si>
    <t>103,28*0,00035 'Přepočtené koeficientem množství</t>
  </si>
  <si>
    <t>54</t>
  </si>
  <si>
    <t>711142559</t>
  </si>
  <si>
    <t>Provedení izolace proti zemní vlhkosti pásy přitavením svislé NAIP</t>
  </si>
  <si>
    <t>1947050032</t>
  </si>
  <si>
    <t>Provedení izolace proti zemní vlhkosti pásy přitavením NAIP na ploše svislé S</t>
  </si>
  <si>
    <t xml:space="preserve">Poznámka k souboru cen:_x000D_
1. Izolace plochy jednotlivě do 10 m2 se oceňují skladebně cenou příslušné izolace a cenou 711 19-9097 Příplatek za plochu do 10 m2._x000D_
</t>
  </si>
  <si>
    <t>55</t>
  </si>
  <si>
    <t>1010151880</t>
  </si>
  <si>
    <t>Hydroizolační asfaltový pás GLASTEK 40 SPECIAL MINERAL</t>
  </si>
  <si>
    <t>-1892101782</t>
  </si>
  <si>
    <t>103,28*1,2 'Přepočtené koeficientem množství</t>
  </si>
  <si>
    <t>56</t>
  </si>
  <si>
    <t>711161122</t>
  </si>
  <si>
    <t>Izolace proti zemní vlhkosti nopovou fólií s textilií vodorovná, nopek v 8,0 mm, tl do 0,6 mm</t>
  </si>
  <si>
    <t>-661044308</t>
  </si>
  <si>
    <t>Izolace proti zemní vlhkosti a beztlakové vodě nopovými fóliemi na ploše vodorovné V vrstva ochranná, odvětrávací a drenážní s nakašírovanou filtrační textilií výška nopku 8,0 mm, tl. fólie do 0,6 mm</t>
  </si>
  <si>
    <t>Poznámka k položce:_x000D_
- nopová fólie DEKDREN G8</t>
  </si>
  <si>
    <t>57</t>
  </si>
  <si>
    <t>711161384.GTA</t>
  </si>
  <si>
    <t>Izolace proti zemní vlhkosti nopovou fólií ukončení provětrávací lištou GUTTABETA lišta VENTI N</t>
  </si>
  <si>
    <t>371015292</t>
  </si>
  <si>
    <t>12,6+0,4+4,66-0,7+65,68-1,1-0,7+2*2,22+3,16</t>
  </si>
  <si>
    <t>58</t>
  </si>
  <si>
    <t>998711101</t>
  </si>
  <si>
    <t>Přesun hmot tonážní pro izolace proti vodě, vlhkosti a plynům v objektech výšky do 6 m</t>
  </si>
  <si>
    <t>-458247166</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</si>
  <si>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</si>
  <si>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</si>
  <si>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721</t>
  </si>
  <si>
    <t>Zdravotechnika - vnitřní kanalizace</t>
  </si>
  <si>
    <t>59</t>
  </si>
  <si>
    <t>721173712</t>
  </si>
  <si>
    <t>Potrubí kanalizační z PE odpadní DN 300</t>
  </si>
  <si>
    <t>169375146</t>
  </si>
  <si>
    <t>Potrubí z plastových trub polyetylenové svařované odpadní (svislé) DN 300</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</si>
  <si>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</si>
  <si>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60</t>
  </si>
  <si>
    <t>998721101</t>
  </si>
  <si>
    <t>Přesun hmot tonážní pro vnitřní kanalizace v objektech v do 6 m</t>
  </si>
  <si>
    <t>1297329961</t>
  </si>
  <si>
    <t>Přesun hmot pro vnitřní kanalizace stanovený z hmotnosti přesunovaného materiálu vodorovná dopravní vzdálenost do 50 m v objektech výšky do 6 m</t>
  </si>
  <si>
    <t>751</t>
  </si>
  <si>
    <t>Vzduchotechnika</t>
  </si>
  <si>
    <t>61</t>
  </si>
  <si>
    <t>751398013</t>
  </si>
  <si>
    <t>Mtž větrací mřížky na kruhové potrubí D do 300 mm</t>
  </si>
  <si>
    <t>1300923209</t>
  </si>
  <si>
    <t>Montáž ostatních zařízení větrací mřížky na kruhové potrubí, průměru přes 200 do 300 mm</t>
  </si>
  <si>
    <t>62</t>
  </si>
  <si>
    <t>55341428R</t>
  </si>
  <si>
    <t>mřížka větrací kovová AV 315 kruhová se síťovinou</t>
  </si>
  <si>
    <t>-299193327</t>
  </si>
  <si>
    <t>63</t>
  </si>
  <si>
    <t>751526750</t>
  </si>
  <si>
    <t>Mtž protidešťové stříšky plast potrubí kruhové bez příruby D do 300 mm</t>
  </si>
  <si>
    <t>850477742</t>
  </si>
  <si>
    <t>Montáž protidešťové stříšky nebo výfukové hlavice do plastového potrubí kruhové bez příruby, průměru přes 200 do 300 mm</t>
  </si>
  <si>
    <t>64</t>
  </si>
  <si>
    <t>55381020R</t>
  </si>
  <si>
    <t>komínová hlavice rotační DORN 315</t>
  </si>
  <si>
    <t>1909456184</t>
  </si>
  <si>
    <t>65</t>
  </si>
  <si>
    <t>998751101</t>
  </si>
  <si>
    <t>Přesun hmot tonážní pro vzduchotechniku v objektech v do 12 m</t>
  </si>
  <si>
    <t>-1023162649</t>
  </si>
  <si>
    <t>Přesun hmot pro vzduchotechniku stanovený z hmotnosti přesunovaného materiálu vodorovná dopravní vzdálenost do 100 m v objektech výšky do 12 m</t>
  </si>
  <si>
    <t>783</t>
  </si>
  <si>
    <t>Dokončovací práce - nátěry</t>
  </si>
  <si>
    <t>66</t>
  </si>
  <si>
    <t>783301311</t>
  </si>
  <si>
    <t>Odmaštění zámečnických konstrukcí vodou ředitelným odmašťovačem</t>
  </si>
  <si>
    <t>1876533292</t>
  </si>
  <si>
    <t>Příprava podkladu zámečnických konstrukcí před provedením nátěru odmaštění odmašťovačem vodou ředitelným</t>
  </si>
  <si>
    <t>"úhelník L 50/50/5 mm"</t>
  </si>
  <si>
    <t>(4,66+30,95+27,97+3,16)*0,22</t>
  </si>
  <si>
    <t>67</t>
  </si>
  <si>
    <t>783314203</t>
  </si>
  <si>
    <t>Základní antikorozní jednonásobný syntetický samozákladující nátěr zámečnických konstrukcí</t>
  </si>
  <si>
    <t>-186765597</t>
  </si>
  <si>
    <t>Základní antikorozní nátěr zámečnických konstrukcí jednonásobný syntetický samozákladující</t>
  </si>
  <si>
    <t>68</t>
  </si>
  <si>
    <t>783315101</t>
  </si>
  <si>
    <t>Mezinátěr jednonásobný syntetický standardní zámečnických konstrukcí</t>
  </si>
  <si>
    <t>1344064559</t>
  </si>
  <si>
    <t>Mezinátěr zámečnických konstrukcí jednonásobný syntetický standardní</t>
  </si>
  <si>
    <t>69</t>
  </si>
  <si>
    <t>783317101</t>
  </si>
  <si>
    <t>Krycí jednonásobný syntetický standardní nátěr zámečnických konstrukcí</t>
  </si>
  <si>
    <t>-1481224841</t>
  </si>
  <si>
    <t>Krycí nátěr (email) zámečnických konstrukcí jednonásobný syntetický standardní</t>
  </si>
  <si>
    <t>VRN</t>
  </si>
  <si>
    <t>Vedlejší rozpočtové náklady</t>
  </si>
  <si>
    <t>VRN3</t>
  </si>
  <si>
    <t>Zařízení staveniště</t>
  </si>
  <si>
    <t>70</t>
  </si>
  <si>
    <t>030001000</t>
  </si>
  <si>
    <t>1024</t>
  </si>
  <si>
    <t>-1728031528</t>
  </si>
  <si>
    <t xml:space="preserve">Poznámka k položce:_x000D_
V rámci nákladů na zařízení staveniště stanoví zhotovitel veškeré náklady spojené s vybudováním, provozem a odstraněním zařízení staveniště._x000D_
Náklady s případným vypracováním projektové dokumentace zařízení staveniště, zřízením přípojek energií k objektům zařízení staveniště, případné zajištění elektrocentrály, vybudování případných měřících odběrných míst a zařízení, případná příprava území pro objekty zařízení staveniště a vlastní vybudování objektů zařízení staveniště._x000D_
Náklady na vybavení objektů zařízení staveniště, náklady na energie spotřebované dodavatelem v rámci provozu zařízení staveniště, přeúčtování spotřeby el. energie dodavateli, náklady na potřebný úklid v prostorách zařízení staveniště, náklady na nutnou údržbu a opravy na objektech zařízení staveniště a na přípojkách energií._x000D_
Náklady na odstranění objektů zařízení staveniště včetně přípojek energií a jejich odvoz. Položka zahrnuje i náklady na úpravu povrchů po odstranění zařízení staveniště a úklid ploch, na kterých bylo zařízení staveniště provozováno._x000D_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</si>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</sst>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15" xfId="0" applyFont="1" applyBorder="1" applyAlignment="1" applyProtection="1">
      <alignment vertical="center"/>
    </xf>
    <xf numFmtId="0" fontId="33"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4" fontId="17"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9" fillId="0" borderId="1" xfId="0" applyFont="1" applyBorder="1" applyAlignment="1">
      <alignment horizontal="left" vertical="top"/>
    </xf>
    <xf numFmtId="0" fontId="39" fillId="0" borderId="1" xfId="0" applyFont="1" applyBorder="1" applyAlignment="1">
      <alignment horizontal="left" vertical="center"/>
    </xf>
    <xf numFmtId="0" fontId="38" fillId="0" borderId="29" xfId="0" applyFont="1" applyBorder="1" applyAlignment="1">
      <alignment horizontal="left"/>
    </xf>
    <xf numFmtId="0" fontId="37" fillId="0" borderId="1" xfId="0" applyFont="1" applyBorder="1" applyAlignment="1">
      <alignment horizontal="center" vertical="center" wrapText="1"/>
    </xf>
    <xf numFmtId="0" fontId="37" fillId="0" borderId="1" xfId="0" applyFont="1" applyBorder="1" applyAlignment="1">
      <alignment horizontal="center" vertical="center"/>
    </xf>
    <xf numFmtId="0" fontId="39" fillId="0" borderId="1" xfId="0" applyFont="1" applyBorder="1" applyAlignment="1">
      <alignment horizontal="left" vertical="center" wrapText="1"/>
    </xf>
    <xf numFmtId="49" fontId="39" fillId="0" borderId="1" xfId="0" applyNumberFormat="1" applyFont="1" applyBorder="1" applyAlignment="1">
      <alignment horizontal="left" vertical="center" wrapText="1"/>
    </xf>
    <xf numFmtId="0" fontId="38"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election activeCell="AN8" sqref="AN8"/>
    </sheetView>
  </sheetViews>
  <sheetFormatPr defaultRowHeight="1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customWidth="1"/>
    <col min="44" max="44" width="11.6640625" customWidth="1"/>
    <col min="45" max="47" width="22.1640625" hidden="1" customWidth="1"/>
    <col min="48" max="49" width="18.5" hidden="1" customWidth="1"/>
    <col min="50" max="51" width="21.5" hidden="1" customWidth="1"/>
    <col min="52" max="52" width="18.5" hidden="1" customWidth="1"/>
    <col min="53" max="53" width="16.5" hidden="1" customWidth="1"/>
    <col min="54" max="54" width="21.5" hidden="1" customWidth="1"/>
    <col min="55" max="55" width="18.5" hidden="1" customWidth="1"/>
    <col min="56" max="56" width="16.5" hidden="1" customWidth="1"/>
    <col min="57" max="57" width="57" customWidth="1"/>
    <col min="71" max="91" width="9.1640625" hidden="1"/>
  </cols>
  <sheetData>
    <row r="1" spans="1:74" ht="11.25">
      <c r="A1" s="15" t="s">
        <v>0</v>
      </c>
      <c r="AZ1" s="15" t="s">
        <v>1</v>
      </c>
      <c r="BA1" s="15" t="s">
        <v>2</v>
      </c>
      <c r="BB1" s="15" t="s">
        <v>3</v>
      </c>
      <c r="BT1" s="15" t="s">
        <v>4</v>
      </c>
      <c r="BU1" s="15" t="s">
        <v>4</v>
      </c>
      <c r="BV1" s="15" t="s">
        <v>5</v>
      </c>
    </row>
    <row r="2" spans="1:74" ht="36.950000000000003" customHeight="1">
      <c r="AR2" s="314"/>
      <c r="AS2" s="314"/>
      <c r="AT2" s="314"/>
      <c r="AU2" s="314"/>
      <c r="AV2" s="314"/>
      <c r="AW2" s="314"/>
      <c r="AX2" s="314"/>
      <c r="AY2" s="314"/>
      <c r="AZ2" s="314"/>
      <c r="BA2" s="314"/>
      <c r="BB2" s="314"/>
      <c r="BC2" s="314"/>
      <c r="BD2" s="314"/>
      <c r="BE2" s="314"/>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ht="12" customHeight="1">
      <c r="B5" s="20"/>
      <c r="C5" s="21"/>
      <c r="D5" s="25" t="s">
        <v>13</v>
      </c>
      <c r="E5" s="21"/>
      <c r="F5" s="21"/>
      <c r="G5" s="21"/>
      <c r="H5" s="21"/>
      <c r="I5" s="21"/>
      <c r="J5" s="21"/>
      <c r="K5" s="335" t="s">
        <v>14</v>
      </c>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21"/>
      <c r="AQ5" s="21"/>
      <c r="AR5" s="19"/>
      <c r="BE5" s="305" t="s">
        <v>15</v>
      </c>
      <c r="BS5" s="16" t="s">
        <v>6</v>
      </c>
    </row>
    <row r="6" spans="1:74" ht="36.950000000000003" customHeight="1">
      <c r="B6" s="20"/>
      <c r="C6" s="21"/>
      <c r="D6" s="27" t="s">
        <v>16</v>
      </c>
      <c r="E6" s="21"/>
      <c r="F6" s="21"/>
      <c r="G6" s="21"/>
      <c r="H6" s="21"/>
      <c r="I6" s="21"/>
      <c r="J6" s="21"/>
      <c r="K6" s="337" t="s">
        <v>17</v>
      </c>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21"/>
      <c r="AQ6" s="21"/>
      <c r="AR6" s="19"/>
      <c r="BE6" s="306"/>
      <c r="BS6" s="16" t="s">
        <v>6</v>
      </c>
    </row>
    <row r="7" spans="1:74"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19</v>
      </c>
      <c r="AO7" s="21"/>
      <c r="AP7" s="21"/>
      <c r="AQ7" s="21"/>
      <c r="AR7" s="19"/>
      <c r="BE7" s="306"/>
      <c r="BS7" s="16" t="s">
        <v>6</v>
      </c>
    </row>
    <row r="8" spans="1:74"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c r="AO8" s="21"/>
      <c r="AP8" s="21"/>
      <c r="AQ8" s="21"/>
      <c r="AR8" s="19"/>
      <c r="BE8" s="306"/>
      <c r="BS8" s="16" t="s">
        <v>6</v>
      </c>
    </row>
    <row r="9" spans="1:74"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6"/>
      <c r="BS9" s="16" t="s">
        <v>6</v>
      </c>
    </row>
    <row r="10" spans="1:74"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19</v>
      </c>
      <c r="AO10" s="21"/>
      <c r="AP10" s="21"/>
      <c r="AQ10" s="21"/>
      <c r="AR10" s="19"/>
      <c r="BE10" s="306"/>
      <c r="BS10" s="16" t="s">
        <v>6</v>
      </c>
    </row>
    <row r="11" spans="1:74"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19</v>
      </c>
      <c r="AO11" s="21"/>
      <c r="AP11" s="21"/>
      <c r="AQ11" s="21"/>
      <c r="AR11" s="19"/>
      <c r="BE11" s="306"/>
      <c r="BS11" s="16" t="s">
        <v>6</v>
      </c>
    </row>
    <row r="12" spans="1:74"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6"/>
      <c r="BS12" s="16" t="s">
        <v>6</v>
      </c>
    </row>
    <row r="13" spans="1:74"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306"/>
      <c r="BS13" s="16" t="s">
        <v>6</v>
      </c>
    </row>
    <row r="14" spans="1:74" ht="12.75">
      <c r="B14" s="20"/>
      <c r="C14" s="21"/>
      <c r="D14" s="21"/>
      <c r="E14" s="338" t="s">
        <v>29</v>
      </c>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28" t="s">
        <v>27</v>
      </c>
      <c r="AL14" s="21"/>
      <c r="AM14" s="21"/>
      <c r="AN14" s="30" t="s">
        <v>29</v>
      </c>
      <c r="AO14" s="21"/>
      <c r="AP14" s="21"/>
      <c r="AQ14" s="21"/>
      <c r="AR14" s="19"/>
      <c r="BE14" s="306"/>
      <c r="BS14" s="16" t="s">
        <v>6</v>
      </c>
    </row>
    <row r="15" spans="1:74"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6"/>
      <c r="BS15" s="16" t="s">
        <v>4</v>
      </c>
    </row>
    <row r="16" spans="1:74"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19</v>
      </c>
      <c r="AO16" s="21"/>
      <c r="AP16" s="21"/>
      <c r="AQ16" s="21"/>
      <c r="AR16" s="19"/>
      <c r="BE16" s="306"/>
      <c r="BS16" s="16" t="s">
        <v>4</v>
      </c>
    </row>
    <row r="17" spans="2:71" ht="18.399999999999999" customHeight="1">
      <c r="B17" s="20"/>
      <c r="C17" s="21"/>
      <c r="D17" s="21"/>
      <c r="E17" s="26" t="s">
        <v>31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19</v>
      </c>
      <c r="AO17" s="21"/>
      <c r="AP17" s="21"/>
      <c r="AQ17" s="21"/>
      <c r="AR17" s="19"/>
      <c r="BE17" s="306"/>
      <c r="BS17" s="16" t="s">
        <v>32</v>
      </c>
    </row>
    <row r="18" spans="2:7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6"/>
      <c r="BS18" s="16" t="s">
        <v>6</v>
      </c>
    </row>
    <row r="19" spans="2:71" ht="12" customHeight="1">
      <c r="B19" s="20"/>
      <c r="C19" s="21"/>
      <c r="D19" s="28" t="s">
        <v>33</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19</v>
      </c>
      <c r="AO19" s="21"/>
      <c r="AP19" s="21"/>
      <c r="AQ19" s="21"/>
      <c r="AR19" s="19"/>
      <c r="BE19" s="306"/>
      <c r="BS19" s="16" t="s">
        <v>6</v>
      </c>
    </row>
    <row r="20" spans="2:71" ht="18.399999999999999" customHeight="1">
      <c r="B20" s="20"/>
      <c r="C20" s="21"/>
      <c r="D20" s="21"/>
      <c r="E20" s="26" t="s">
        <v>34</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19</v>
      </c>
      <c r="AO20" s="21"/>
      <c r="AP20" s="21"/>
      <c r="AQ20" s="21"/>
      <c r="AR20" s="19"/>
      <c r="BE20" s="306"/>
      <c r="BS20" s="16" t="s">
        <v>32</v>
      </c>
    </row>
    <row r="21" spans="2:7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6"/>
    </row>
    <row r="22" spans="2:71" ht="12" customHeight="1">
      <c r="B22" s="20"/>
      <c r="C22" s="21"/>
      <c r="D22" s="28" t="s">
        <v>35</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6"/>
    </row>
    <row r="23" spans="2:71" ht="60" customHeight="1">
      <c r="B23" s="20"/>
      <c r="C23" s="21"/>
      <c r="D23" s="21"/>
      <c r="E23" s="340" t="s">
        <v>36</v>
      </c>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21"/>
      <c r="AP23" s="21"/>
      <c r="AQ23" s="21"/>
      <c r="AR23" s="19"/>
      <c r="BE23" s="306"/>
    </row>
    <row r="24" spans="2:7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6"/>
    </row>
    <row r="25" spans="2:7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306"/>
    </row>
    <row r="26" spans="2:71" s="1" customFormat="1" ht="25.9" customHeight="1">
      <c r="B26" s="33"/>
      <c r="C26" s="34"/>
      <c r="D26" s="35" t="s">
        <v>37</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08">
        <f>ROUND(AG54,2)</f>
        <v>0</v>
      </c>
      <c r="AL26" s="309"/>
      <c r="AM26" s="309"/>
      <c r="AN26" s="309"/>
      <c r="AO26" s="309"/>
      <c r="AP26" s="34"/>
      <c r="AQ26" s="34"/>
      <c r="AR26" s="37"/>
      <c r="BE26" s="306"/>
    </row>
    <row r="27" spans="2:71" s="1" customFormat="1" ht="6.95" customHeight="1">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E27" s="306"/>
    </row>
    <row r="28" spans="2:71" s="1" customFormat="1" ht="12.75">
      <c r="B28" s="33"/>
      <c r="C28" s="34"/>
      <c r="D28" s="34"/>
      <c r="E28" s="34"/>
      <c r="F28" s="34"/>
      <c r="G28" s="34"/>
      <c r="H28" s="34"/>
      <c r="I28" s="34"/>
      <c r="J28" s="34"/>
      <c r="K28" s="34"/>
      <c r="L28" s="341" t="s">
        <v>38</v>
      </c>
      <c r="M28" s="341"/>
      <c r="N28" s="341"/>
      <c r="O28" s="341"/>
      <c r="P28" s="341"/>
      <c r="Q28" s="34"/>
      <c r="R28" s="34"/>
      <c r="S28" s="34"/>
      <c r="T28" s="34"/>
      <c r="U28" s="34"/>
      <c r="V28" s="34"/>
      <c r="W28" s="341" t="s">
        <v>39</v>
      </c>
      <c r="X28" s="341"/>
      <c r="Y28" s="341"/>
      <c r="Z28" s="341"/>
      <c r="AA28" s="341"/>
      <c r="AB28" s="341"/>
      <c r="AC28" s="341"/>
      <c r="AD28" s="341"/>
      <c r="AE28" s="341"/>
      <c r="AF28" s="34"/>
      <c r="AG28" s="34"/>
      <c r="AH28" s="34"/>
      <c r="AI28" s="34"/>
      <c r="AJ28" s="34"/>
      <c r="AK28" s="341" t="s">
        <v>40</v>
      </c>
      <c r="AL28" s="341"/>
      <c r="AM28" s="341"/>
      <c r="AN28" s="341"/>
      <c r="AO28" s="341"/>
      <c r="AP28" s="34"/>
      <c r="AQ28" s="34"/>
      <c r="AR28" s="37"/>
      <c r="BE28" s="306"/>
    </row>
    <row r="29" spans="2:71" s="2" customFormat="1" ht="14.45" customHeight="1">
      <c r="B29" s="38"/>
      <c r="C29" s="39"/>
      <c r="D29" s="28" t="s">
        <v>41</v>
      </c>
      <c r="E29" s="39"/>
      <c r="F29" s="28" t="s">
        <v>42</v>
      </c>
      <c r="G29" s="39"/>
      <c r="H29" s="39"/>
      <c r="I29" s="39"/>
      <c r="J29" s="39"/>
      <c r="K29" s="39"/>
      <c r="L29" s="342">
        <v>0.21</v>
      </c>
      <c r="M29" s="304"/>
      <c r="N29" s="304"/>
      <c r="O29" s="304"/>
      <c r="P29" s="304"/>
      <c r="Q29" s="39"/>
      <c r="R29" s="39"/>
      <c r="S29" s="39"/>
      <c r="T29" s="39"/>
      <c r="U29" s="39"/>
      <c r="V29" s="39"/>
      <c r="W29" s="303">
        <f>ROUND(AZ54, 2)</f>
        <v>0</v>
      </c>
      <c r="X29" s="304"/>
      <c r="Y29" s="304"/>
      <c r="Z29" s="304"/>
      <c r="AA29" s="304"/>
      <c r="AB29" s="304"/>
      <c r="AC29" s="304"/>
      <c r="AD29" s="304"/>
      <c r="AE29" s="304"/>
      <c r="AF29" s="39"/>
      <c r="AG29" s="39"/>
      <c r="AH29" s="39"/>
      <c r="AI29" s="39"/>
      <c r="AJ29" s="39"/>
      <c r="AK29" s="303">
        <f>ROUND(AV54, 2)</f>
        <v>0</v>
      </c>
      <c r="AL29" s="304"/>
      <c r="AM29" s="304"/>
      <c r="AN29" s="304"/>
      <c r="AO29" s="304"/>
      <c r="AP29" s="39"/>
      <c r="AQ29" s="39"/>
      <c r="AR29" s="40"/>
      <c r="BE29" s="307"/>
    </row>
    <row r="30" spans="2:71" s="2" customFormat="1" ht="14.45" customHeight="1">
      <c r="B30" s="38"/>
      <c r="C30" s="39"/>
      <c r="D30" s="39"/>
      <c r="E30" s="39"/>
      <c r="F30" s="28" t="s">
        <v>43</v>
      </c>
      <c r="G30" s="39"/>
      <c r="H30" s="39"/>
      <c r="I30" s="39"/>
      <c r="J30" s="39"/>
      <c r="K30" s="39"/>
      <c r="L30" s="342">
        <v>0.15</v>
      </c>
      <c r="M30" s="304"/>
      <c r="N30" s="304"/>
      <c r="O30" s="304"/>
      <c r="P30" s="304"/>
      <c r="Q30" s="39"/>
      <c r="R30" s="39"/>
      <c r="S30" s="39"/>
      <c r="T30" s="39"/>
      <c r="U30" s="39"/>
      <c r="V30" s="39"/>
      <c r="W30" s="303">
        <f>ROUND(BA54, 2)</f>
        <v>0</v>
      </c>
      <c r="X30" s="304"/>
      <c r="Y30" s="304"/>
      <c r="Z30" s="304"/>
      <c r="AA30" s="304"/>
      <c r="AB30" s="304"/>
      <c r="AC30" s="304"/>
      <c r="AD30" s="304"/>
      <c r="AE30" s="304"/>
      <c r="AF30" s="39"/>
      <c r="AG30" s="39"/>
      <c r="AH30" s="39"/>
      <c r="AI30" s="39"/>
      <c r="AJ30" s="39"/>
      <c r="AK30" s="303">
        <f>ROUND(AW54, 2)</f>
        <v>0</v>
      </c>
      <c r="AL30" s="304"/>
      <c r="AM30" s="304"/>
      <c r="AN30" s="304"/>
      <c r="AO30" s="304"/>
      <c r="AP30" s="39"/>
      <c r="AQ30" s="39"/>
      <c r="AR30" s="40"/>
      <c r="BE30" s="307"/>
    </row>
    <row r="31" spans="2:71" s="2" customFormat="1" ht="14.45" hidden="1" customHeight="1">
      <c r="B31" s="38"/>
      <c r="C31" s="39"/>
      <c r="D31" s="39"/>
      <c r="E31" s="39"/>
      <c r="F31" s="28" t="s">
        <v>44</v>
      </c>
      <c r="G31" s="39"/>
      <c r="H31" s="39"/>
      <c r="I31" s="39"/>
      <c r="J31" s="39"/>
      <c r="K31" s="39"/>
      <c r="L31" s="342">
        <v>0.21</v>
      </c>
      <c r="M31" s="304"/>
      <c r="N31" s="304"/>
      <c r="O31" s="304"/>
      <c r="P31" s="304"/>
      <c r="Q31" s="39"/>
      <c r="R31" s="39"/>
      <c r="S31" s="39"/>
      <c r="T31" s="39"/>
      <c r="U31" s="39"/>
      <c r="V31" s="39"/>
      <c r="W31" s="303">
        <f>ROUND(BB54, 2)</f>
        <v>0</v>
      </c>
      <c r="X31" s="304"/>
      <c r="Y31" s="304"/>
      <c r="Z31" s="304"/>
      <c r="AA31" s="304"/>
      <c r="AB31" s="304"/>
      <c r="AC31" s="304"/>
      <c r="AD31" s="304"/>
      <c r="AE31" s="304"/>
      <c r="AF31" s="39"/>
      <c r="AG31" s="39"/>
      <c r="AH31" s="39"/>
      <c r="AI31" s="39"/>
      <c r="AJ31" s="39"/>
      <c r="AK31" s="303">
        <v>0</v>
      </c>
      <c r="AL31" s="304"/>
      <c r="AM31" s="304"/>
      <c r="AN31" s="304"/>
      <c r="AO31" s="304"/>
      <c r="AP31" s="39"/>
      <c r="AQ31" s="39"/>
      <c r="AR31" s="40"/>
      <c r="BE31" s="307"/>
    </row>
    <row r="32" spans="2:71" s="2" customFormat="1" ht="14.45" hidden="1" customHeight="1">
      <c r="B32" s="38"/>
      <c r="C32" s="39"/>
      <c r="D32" s="39"/>
      <c r="E32" s="39"/>
      <c r="F32" s="28" t="s">
        <v>45</v>
      </c>
      <c r="G32" s="39"/>
      <c r="H32" s="39"/>
      <c r="I32" s="39"/>
      <c r="J32" s="39"/>
      <c r="K32" s="39"/>
      <c r="L32" s="342">
        <v>0.15</v>
      </c>
      <c r="M32" s="304"/>
      <c r="N32" s="304"/>
      <c r="O32" s="304"/>
      <c r="P32" s="304"/>
      <c r="Q32" s="39"/>
      <c r="R32" s="39"/>
      <c r="S32" s="39"/>
      <c r="T32" s="39"/>
      <c r="U32" s="39"/>
      <c r="V32" s="39"/>
      <c r="W32" s="303">
        <f>ROUND(BC54, 2)</f>
        <v>0</v>
      </c>
      <c r="X32" s="304"/>
      <c r="Y32" s="304"/>
      <c r="Z32" s="304"/>
      <c r="AA32" s="304"/>
      <c r="AB32" s="304"/>
      <c r="AC32" s="304"/>
      <c r="AD32" s="304"/>
      <c r="AE32" s="304"/>
      <c r="AF32" s="39"/>
      <c r="AG32" s="39"/>
      <c r="AH32" s="39"/>
      <c r="AI32" s="39"/>
      <c r="AJ32" s="39"/>
      <c r="AK32" s="303">
        <v>0</v>
      </c>
      <c r="AL32" s="304"/>
      <c r="AM32" s="304"/>
      <c r="AN32" s="304"/>
      <c r="AO32" s="304"/>
      <c r="AP32" s="39"/>
      <c r="AQ32" s="39"/>
      <c r="AR32" s="40"/>
      <c r="BE32" s="307"/>
    </row>
    <row r="33" spans="2:44" s="2" customFormat="1" ht="14.45" hidden="1" customHeight="1">
      <c r="B33" s="38"/>
      <c r="C33" s="39"/>
      <c r="D33" s="39"/>
      <c r="E33" s="39"/>
      <c r="F33" s="28" t="s">
        <v>46</v>
      </c>
      <c r="G33" s="39"/>
      <c r="H33" s="39"/>
      <c r="I33" s="39"/>
      <c r="J33" s="39"/>
      <c r="K33" s="39"/>
      <c r="L33" s="342">
        <v>0</v>
      </c>
      <c r="M33" s="304"/>
      <c r="N33" s="304"/>
      <c r="O33" s="304"/>
      <c r="P33" s="304"/>
      <c r="Q33" s="39"/>
      <c r="R33" s="39"/>
      <c r="S33" s="39"/>
      <c r="T33" s="39"/>
      <c r="U33" s="39"/>
      <c r="V33" s="39"/>
      <c r="W33" s="303">
        <f>ROUND(BD54, 2)</f>
        <v>0</v>
      </c>
      <c r="X33" s="304"/>
      <c r="Y33" s="304"/>
      <c r="Z33" s="304"/>
      <c r="AA33" s="304"/>
      <c r="AB33" s="304"/>
      <c r="AC33" s="304"/>
      <c r="AD33" s="304"/>
      <c r="AE33" s="304"/>
      <c r="AF33" s="39"/>
      <c r="AG33" s="39"/>
      <c r="AH33" s="39"/>
      <c r="AI33" s="39"/>
      <c r="AJ33" s="39"/>
      <c r="AK33" s="303">
        <v>0</v>
      </c>
      <c r="AL33" s="304"/>
      <c r="AM33" s="304"/>
      <c r="AN33" s="304"/>
      <c r="AO33" s="304"/>
      <c r="AP33" s="39"/>
      <c r="AQ33" s="39"/>
      <c r="AR33" s="40"/>
    </row>
    <row r="34" spans="2:44" s="1" customFormat="1" ht="6.9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row>
    <row r="35" spans="2:44" s="1" customFormat="1" ht="25.9" customHeight="1">
      <c r="B35" s="33"/>
      <c r="C35" s="41"/>
      <c r="D35" s="42" t="s">
        <v>47</v>
      </c>
      <c r="E35" s="43"/>
      <c r="F35" s="43"/>
      <c r="G35" s="43"/>
      <c r="H35" s="43"/>
      <c r="I35" s="43"/>
      <c r="J35" s="43"/>
      <c r="K35" s="43"/>
      <c r="L35" s="43"/>
      <c r="M35" s="43"/>
      <c r="N35" s="43"/>
      <c r="O35" s="43"/>
      <c r="P35" s="43"/>
      <c r="Q35" s="43"/>
      <c r="R35" s="43"/>
      <c r="S35" s="43"/>
      <c r="T35" s="44" t="s">
        <v>48</v>
      </c>
      <c r="U35" s="43"/>
      <c r="V35" s="43"/>
      <c r="W35" s="43"/>
      <c r="X35" s="310" t="s">
        <v>49</v>
      </c>
      <c r="Y35" s="311"/>
      <c r="Z35" s="311"/>
      <c r="AA35" s="311"/>
      <c r="AB35" s="311"/>
      <c r="AC35" s="43"/>
      <c r="AD35" s="43"/>
      <c r="AE35" s="43"/>
      <c r="AF35" s="43"/>
      <c r="AG35" s="43"/>
      <c r="AH35" s="43"/>
      <c r="AI35" s="43"/>
      <c r="AJ35" s="43"/>
      <c r="AK35" s="312">
        <f>SUM(AK26:AK33)</f>
        <v>0</v>
      </c>
      <c r="AL35" s="311"/>
      <c r="AM35" s="311"/>
      <c r="AN35" s="311"/>
      <c r="AO35" s="313"/>
      <c r="AP35" s="41"/>
      <c r="AQ35" s="41"/>
      <c r="AR35" s="37"/>
    </row>
    <row r="36" spans="2:44" s="1" customFormat="1" ht="6.95"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row>
    <row r="37" spans="2:44" s="1" customFormat="1" ht="6.95" customHeight="1">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7"/>
    </row>
    <row r="41" spans="2:44" s="1" customFormat="1" ht="6.95" customHeight="1">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7"/>
    </row>
    <row r="42" spans="2:44" s="1" customFormat="1" ht="24.95" customHeight="1">
      <c r="B42" s="33"/>
      <c r="C42" s="22" t="s">
        <v>50</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7"/>
    </row>
    <row r="43" spans="2:44" s="1" customFormat="1" ht="6.95" customHeight="1">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7"/>
    </row>
    <row r="44" spans="2:44" s="3" customFormat="1" ht="12" customHeight="1">
      <c r="B44" s="49"/>
      <c r="C44" s="28" t="s">
        <v>13</v>
      </c>
      <c r="D44" s="50"/>
      <c r="E44" s="50"/>
      <c r="F44" s="50"/>
      <c r="G44" s="50"/>
      <c r="H44" s="50"/>
      <c r="I44" s="50"/>
      <c r="J44" s="50"/>
      <c r="K44" s="50"/>
      <c r="L44" s="50" t="str">
        <f>K5</f>
        <v>2019-36</v>
      </c>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1"/>
    </row>
    <row r="45" spans="2:44" s="4" customFormat="1" ht="36.950000000000003" customHeight="1">
      <c r="B45" s="52"/>
      <c r="C45" s="53" t="s">
        <v>16</v>
      </c>
      <c r="D45" s="54"/>
      <c r="E45" s="54"/>
      <c r="F45" s="54"/>
      <c r="G45" s="54"/>
      <c r="H45" s="54"/>
      <c r="I45" s="54"/>
      <c r="J45" s="54"/>
      <c r="K45" s="54"/>
      <c r="L45" s="317" t="str">
        <f>K6</f>
        <v>Škola Jáchymov - sanace soklu severní fasády</v>
      </c>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8"/>
      <c r="AL45" s="318"/>
      <c r="AM45" s="318"/>
      <c r="AN45" s="318"/>
      <c r="AO45" s="318"/>
      <c r="AP45" s="54"/>
      <c r="AQ45" s="54"/>
      <c r="AR45" s="55"/>
    </row>
    <row r="46" spans="2:44" s="1" customFormat="1" ht="6.95" customHeight="1">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7"/>
    </row>
    <row r="47" spans="2:44" s="1" customFormat="1" ht="12" customHeight="1">
      <c r="B47" s="33"/>
      <c r="C47" s="28" t="s">
        <v>21</v>
      </c>
      <c r="D47" s="34"/>
      <c r="E47" s="34"/>
      <c r="F47" s="34"/>
      <c r="G47" s="34"/>
      <c r="H47" s="34"/>
      <c r="I47" s="34"/>
      <c r="J47" s="34"/>
      <c r="K47" s="34"/>
      <c r="L47" s="56" t="str">
        <f>IF(K8="","",K8)</f>
        <v>Škola Jáchymov, p.p.č. 1573 a 4983/1</v>
      </c>
      <c r="M47" s="34"/>
      <c r="N47" s="34"/>
      <c r="O47" s="34"/>
      <c r="P47" s="34"/>
      <c r="Q47" s="34"/>
      <c r="R47" s="34"/>
      <c r="S47" s="34"/>
      <c r="T47" s="34"/>
      <c r="U47" s="34"/>
      <c r="V47" s="34"/>
      <c r="W47" s="34"/>
      <c r="X47" s="34"/>
      <c r="Y47" s="34"/>
      <c r="Z47" s="34"/>
      <c r="AA47" s="34"/>
      <c r="AB47" s="34"/>
      <c r="AC47" s="34"/>
      <c r="AD47" s="34"/>
      <c r="AE47" s="34"/>
      <c r="AF47" s="34"/>
      <c r="AG47" s="34"/>
      <c r="AH47" s="34"/>
      <c r="AI47" s="28" t="s">
        <v>23</v>
      </c>
      <c r="AJ47" s="34"/>
      <c r="AK47" s="34"/>
      <c r="AL47" s="34"/>
      <c r="AM47" s="319" t="str">
        <f>IF(AN8= "","",AN8)</f>
        <v/>
      </c>
      <c r="AN47" s="319"/>
      <c r="AO47" s="34"/>
      <c r="AP47" s="34"/>
      <c r="AQ47" s="34"/>
      <c r="AR47" s="37"/>
    </row>
    <row r="48" spans="2:44" s="1" customFormat="1" ht="6.95" customHeight="1">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7"/>
    </row>
    <row r="49" spans="1:90" s="1" customFormat="1" ht="40.9" customHeight="1">
      <c r="B49" s="33"/>
      <c r="C49" s="28" t="s">
        <v>24</v>
      </c>
      <c r="D49" s="34"/>
      <c r="E49" s="34"/>
      <c r="F49" s="34"/>
      <c r="G49" s="34"/>
      <c r="H49" s="34"/>
      <c r="I49" s="34"/>
      <c r="J49" s="34"/>
      <c r="K49" s="34"/>
      <c r="L49" s="50" t="str">
        <f>IF(E11= "","",E11)</f>
        <v>město Jáchymov, nám. Republiky 1, 362 51 Jáchymov</v>
      </c>
      <c r="M49" s="34"/>
      <c r="N49" s="34"/>
      <c r="O49" s="34"/>
      <c r="P49" s="34"/>
      <c r="Q49" s="34"/>
      <c r="R49" s="34"/>
      <c r="S49" s="34"/>
      <c r="T49" s="34"/>
      <c r="U49" s="34"/>
      <c r="V49" s="34"/>
      <c r="W49" s="34"/>
      <c r="X49" s="34"/>
      <c r="Y49" s="34"/>
      <c r="Z49" s="34"/>
      <c r="AA49" s="34"/>
      <c r="AB49" s="34"/>
      <c r="AC49" s="34"/>
      <c r="AD49" s="34"/>
      <c r="AE49" s="34"/>
      <c r="AF49" s="34"/>
      <c r="AG49" s="34"/>
      <c r="AH49" s="34"/>
      <c r="AI49" s="28" t="s">
        <v>30</v>
      </c>
      <c r="AJ49" s="34"/>
      <c r="AK49" s="34"/>
      <c r="AL49" s="34"/>
      <c r="AM49" s="315" t="str">
        <f>IF(E17="","",E17)</f>
        <v>Ing.arch. Jaroslav Egert, Komenského 851, Jáchymov</v>
      </c>
      <c r="AN49" s="316"/>
      <c r="AO49" s="316"/>
      <c r="AP49" s="316"/>
      <c r="AQ49" s="34"/>
      <c r="AR49" s="37"/>
      <c r="AS49" s="320" t="s">
        <v>51</v>
      </c>
      <c r="AT49" s="321"/>
      <c r="AU49" s="58"/>
      <c r="AV49" s="58"/>
      <c r="AW49" s="58"/>
      <c r="AX49" s="58"/>
      <c r="AY49" s="58"/>
      <c r="AZ49" s="58"/>
      <c r="BA49" s="58"/>
      <c r="BB49" s="58"/>
      <c r="BC49" s="58"/>
      <c r="BD49" s="59"/>
    </row>
    <row r="50" spans="1:90" s="1" customFormat="1" ht="15.6" customHeight="1">
      <c r="B50" s="33"/>
      <c r="C50" s="28" t="s">
        <v>28</v>
      </c>
      <c r="D50" s="34"/>
      <c r="E50" s="34"/>
      <c r="F50" s="34"/>
      <c r="G50" s="34"/>
      <c r="H50" s="34"/>
      <c r="I50" s="34"/>
      <c r="J50" s="34"/>
      <c r="K50" s="34"/>
      <c r="L50" s="50"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8" t="s">
        <v>33</v>
      </c>
      <c r="AJ50" s="34"/>
      <c r="AK50" s="34"/>
      <c r="AL50" s="34"/>
      <c r="AM50" s="315" t="str">
        <f>IF(E20="","",E20)</f>
        <v>Ing. C. Janoušová</v>
      </c>
      <c r="AN50" s="316"/>
      <c r="AO50" s="316"/>
      <c r="AP50" s="316"/>
      <c r="AQ50" s="34"/>
      <c r="AR50" s="37"/>
      <c r="AS50" s="322"/>
      <c r="AT50" s="323"/>
      <c r="AU50" s="60"/>
      <c r="AV50" s="60"/>
      <c r="AW50" s="60"/>
      <c r="AX50" s="60"/>
      <c r="AY50" s="60"/>
      <c r="AZ50" s="60"/>
      <c r="BA50" s="60"/>
      <c r="BB50" s="60"/>
      <c r="BC50" s="60"/>
      <c r="BD50" s="61"/>
    </row>
    <row r="51" spans="1:90" s="1" customFormat="1" ht="10.9" customHeight="1">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7"/>
      <c r="AS51" s="324"/>
      <c r="AT51" s="325"/>
      <c r="AU51" s="62"/>
      <c r="AV51" s="62"/>
      <c r="AW51" s="62"/>
      <c r="AX51" s="62"/>
      <c r="AY51" s="62"/>
      <c r="AZ51" s="62"/>
      <c r="BA51" s="62"/>
      <c r="BB51" s="62"/>
      <c r="BC51" s="62"/>
      <c r="BD51" s="63"/>
    </row>
    <row r="52" spans="1:90" s="1" customFormat="1" ht="29.25" customHeight="1">
      <c r="B52" s="33"/>
      <c r="C52" s="326" t="s">
        <v>52</v>
      </c>
      <c r="D52" s="327"/>
      <c r="E52" s="327"/>
      <c r="F52" s="327"/>
      <c r="G52" s="327"/>
      <c r="H52" s="64"/>
      <c r="I52" s="328" t="s">
        <v>53</v>
      </c>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9" t="s">
        <v>54</v>
      </c>
      <c r="AH52" s="327"/>
      <c r="AI52" s="327"/>
      <c r="AJ52" s="327"/>
      <c r="AK52" s="327"/>
      <c r="AL52" s="327"/>
      <c r="AM52" s="327"/>
      <c r="AN52" s="328" t="s">
        <v>55</v>
      </c>
      <c r="AO52" s="327"/>
      <c r="AP52" s="327"/>
      <c r="AQ52" s="65" t="s">
        <v>56</v>
      </c>
      <c r="AR52" s="37"/>
      <c r="AS52" s="66" t="s">
        <v>57</v>
      </c>
      <c r="AT52" s="67" t="s">
        <v>58</v>
      </c>
      <c r="AU52" s="67" t="s">
        <v>59</v>
      </c>
      <c r="AV52" s="67" t="s">
        <v>60</v>
      </c>
      <c r="AW52" s="67" t="s">
        <v>61</v>
      </c>
      <c r="AX52" s="67" t="s">
        <v>62</v>
      </c>
      <c r="AY52" s="67" t="s">
        <v>63</v>
      </c>
      <c r="AZ52" s="67" t="s">
        <v>64</v>
      </c>
      <c r="BA52" s="67" t="s">
        <v>65</v>
      </c>
      <c r="BB52" s="67" t="s">
        <v>66</v>
      </c>
      <c r="BC52" s="67" t="s">
        <v>67</v>
      </c>
      <c r="BD52" s="68" t="s">
        <v>68</v>
      </c>
    </row>
    <row r="53" spans="1:90" s="1" customFormat="1" ht="10.9" customHeight="1">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7"/>
      <c r="AS53" s="69"/>
      <c r="AT53" s="70"/>
      <c r="AU53" s="70"/>
      <c r="AV53" s="70"/>
      <c r="AW53" s="70"/>
      <c r="AX53" s="70"/>
      <c r="AY53" s="70"/>
      <c r="AZ53" s="70"/>
      <c r="BA53" s="70"/>
      <c r="BB53" s="70"/>
      <c r="BC53" s="70"/>
      <c r="BD53" s="71"/>
    </row>
    <row r="54" spans="1:90" s="5" customFormat="1" ht="32.450000000000003" customHeight="1">
      <c r="B54" s="72"/>
      <c r="C54" s="73" t="s">
        <v>69</v>
      </c>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333">
        <f>ROUND(AG55,2)</f>
        <v>0</v>
      </c>
      <c r="AH54" s="333"/>
      <c r="AI54" s="333"/>
      <c r="AJ54" s="333"/>
      <c r="AK54" s="333"/>
      <c r="AL54" s="333"/>
      <c r="AM54" s="333"/>
      <c r="AN54" s="334">
        <f>SUM(AG54,AT54)</f>
        <v>0</v>
      </c>
      <c r="AO54" s="334"/>
      <c r="AP54" s="334"/>
      <c r="AQ54" s="76" t="s">
        <v>19</v>
      </c>
      <c r="AR54" s="77"/>
      <c r="AS54" s="78">
        <f>ROUND(AS55,2)</f>
        <v>0</v>
      </c>
      <c r="AT54" s="79">
        <f>ROUND(SUM(AV54:AW54),2)</f>
        <v>0</v>
      </c>
      <c r="AU54" s="80">
        <f>ROUND(AU55,5)</f>
        <v>0</v>
      </c>
      <c r="AV54" s="79">
        <f>ROUND(AZ54*L29,2)</f>
        <v>0</v>
      </c>
      <c r="AW54" s="79">
        <f>ROUND(BA54*L30,2)</f>
        <v>0</v>
      </c>
      <c r="AX54" s="79">
        <f>ROUND(BB54*L29,2)</f>
        <v>0</v>
      </c>
      <c r="AY54" s="79">
        <f>ROUND(BC54*L30,2)</f>
        <v>0</v>
      </c>
      <c r="AZ54" s="79">
        <f>ROUND(AZ55,2)</f>
        <v>0</v>
      </c>
      <c r="BA54" s="79">
        <f>ROUND(BA55,2)</f>
        <v>0</v>
      </c>
      <c r="BB54" s="79">
        <f>ROUND(BB55,2)</f>
        <v>0</v>
      </c>
      <c r="BC54" s="79">
        <f>ROUND(BC55,2)</f>
        <v>0</v>
      </c>
      <c r="BD54" s="81">
        <f>ROUND(BD55,2)</f>
        <v>0</v>
      </c>
      <c r="BS54" s="82" t="s">
        <v>70</v>
      </c>
      <c r="BT54" s="82" t="s">
        <v>71</v>
      </c>
      <c r="BV54" s="82" t="s">
        <v>72</v>
      </c>
      <c r="BW54" s="82" t="s">
        <v>5</v>
      </c>
      <c r="BX54" s="82" t="s">
        <v>73</v>
      </c>
      <c r="CL54" s="82" t="s">
        <v>19</v>
      </c>
    </row>
    <row r="55" spans="1:90" s="6" customFormat="1" ht="26.45" customHeight="1">
      <c r="A55" s="83" t="s">
        <v>74</v>
      </c>
      <c r="B55" s="84"/>
      <c r="C55" s="85"/>
      <c r="D55" s="332" t="s">
        <v>14</v>
      </c>
      <c r="E55" s="332"/>
      <c r="F55" s="332"/>
      <c r="G55" s="332"/>
      <c r="H55" s="332"/>
      <c r="I55" s="86"/>
      <c r="J55" s="332" t="s">
        <v>17</v>
      </c>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0">
        <f>'2019-36 - Škola Jáchymov ...'!J28</f>
        <v>0</v>
      </c>
      <c r="AH55" s="331"/>
      <c r="AI55" s="331"/>
      <c r="AJ55" s="331"/>
      <c r="AK55" s="331"/>
      <c r="AL55" s="331"/>
      <c r="AM55" s="331"/>
      <c r="AN55" s="330">
        <f>SUM(AG55,AT55)</f>
        <v>0</v>
      </c>
      <c r="AO55" s="331"/>
      <c r="AP55" s="331"/>
      <c r="AQ55" s="87" t="s">
        <v>75</v>
      </c>
      <c r="AR55" s="88"/>
      <c r="AS55" s="89">
        <v>0</v>
      </c>
      <c r="AT55" s="90">
        <f>ROUND(SUM(AV55:AW55),2)</f>
        <v>0</v>
      </c>
      <c r="AU55" s="91">
        <f>'2019-36 - Škola Jáchymov ...'!P89</f>
        <v>0</v>
      </c>
      <c r="AV55" s="90">
        <f>'2019-36 - Škola Jáchymov ...'!J31</f>
        <v>0</v>
      </c>
      <c r="AW55" s="90">
        <f>'2019-36 - Škola Jáchymov ...'!J32</f>
        <v>0</v>
      </c>
      <c r="AX55" s="90">
        <f>'2019-36 - Škola Jáchymov ...'!J33</f>
        <v>0</v>
      </c>
      <c r="AY55" s="90">
        <f>'2019-36 - Škola Jáchymov ...'!J34</f>
        <v>0</v>
      </c>
      <c r="AZ55" s="90">
        <f>'2019-36 - Škola Jáchymov ...'!F31</f>
        <v>0</v>
      </c>
      <c r="BA55" s="90">
        <f>'2019-36 - Škola Jáchymov ...'!F32</f>
        <v>0</v>
      </c>
      <c r="BB55" s="90">
        <f>'2019-36 - Škola Jáchymov ...'!F33</f>
        <v>0</v>
      </c>
      <c r="BC55" s="90">
        <f>'2019-36 - Škola Jáchymov ...'!F34</f>
        <v>0</v>
      </c>
      <c r="BD55" s="92">
        <f>'2019-36 - Škola Jáchymov ...'!F35</f>
        <v>0</v>
      </c>
      <c r="BT55" s="93" t="s">
        <v>76</v>
      </c>
      <c r="BU55" s="93" t="s">
        <v>77</v>
      </c>
      <c r="BV55" s="93" t="s">
        <v>72</v>
      </c>
      <c r="BW55" s="93" t="s">
        <v>5</v>
      </c>
      <c r="BX55" s="93" t="s">
        <v>73</v>
      </c>
      <c r="CL55" s="93" t="s">
        <v>19</v>
      </c>
    </row>
    <row r="56" spans="1:90" s="1" customFormat="1" ht="30" customHeight="1">
      <c r="B56" s="33"/>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7"/>
    </row>
    <row r="57" spans="1:90" s="1" customFormat="1" ht="6.95" customHeight="1">
      <c r="B57" s="45"/>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37"/>
    </row>
  </sheetData>
  <sheetProtection algorithmName="SHA-512" hashValue="r7H3XHof+QUW/U8Dna7sqi7Y4XPqhuw9DK9Vss6xK+Dvzyk6IDqqU53MHiDk1K+0pXc7PsX12gwE1KcYWov4Ow==" saltValue="iFYJF9bESm6Fo/HiyUdV2d+6dWIPdc9Rcrg98MWNx+dv7NtQj3cxaCPXcNU0xe5yYBIzSGajzQ2y8FOWDnn98A==" spinCount="100000" sheet="1" objects="1" scenarios="1" formatColumns="0" formatRows="0"/>
  <mergeCells count="42">
    <mergeCell ref="L33:P33"/>
    <mergeCell ref="C52:G52"/>
    <mergeCell ref="I52:AF52"/>
    <mergeCell ref="AG52:AM52"/>
    <mergeCell ref="AN52:AP52"/>
    <mergeCell ref="AN55:AP55"/>
    <mergeCell ref="AG55:AM55"/>
    <mergeCell ref="D55:H55"/>
    <mergeCell ref="J55:AF55"/>
    <mergeCell ref="AG54:AM54"/>
    <mergeCell ref="AN54:AP54"/>
    <mergeCell ref="AM50:AP50"/>
    <mergeCell ref="L45:AO45"/>
    <mergeCell ref="AM47:AN47"/>
    <mergeCell ref="AM49:AP49"/>
    <mergeCell ref="AS49:AT51"/>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2019-36 - Škola Jáchymov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71"/>
  <sheetViews>
    <sheetView showGridLines="0" workbookViewId="0"/>
  </sheetViews>
  <sheetFormatPr defaultRowHeight="15"/>
  <cols>
    <col min="1" max="1" width="7.1640625" customWidth="1"/>
    <col min="2" max="2" width="1.5" customWidth="1"/>
    <col min="3" max="3" width="3.5" customWidth="1"/>
    <col min="4" max="4" width="3.6640625" customWidth="1"/>
    <col min="5" max="5" width="14.6640625" customWidth="1"/>
    <col min="6" max="6" width="86.5" customWidth="1"/>
    <col min="7" max="7" width="6" customWidth="1"/>
    <col min="8" max="8" width="9.83203125" customWidth="1"/>
    <col min="9" max="9" width="17.33203125" style="94" customWidth="1"/>
    <col min="10" max="11" width="17.33203125" customWidth="1"/>
    <col min="12" max="12" width="8" customWidth="1"/>
    <col min="13" max="13" width="9.33203125" hidden="1" customWidth="1"/>
    <col min="14" max="14" width="9.1640625" hidden="1"/>
    <col min="15" max="20" width="12.164062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2" spans="2:46" ht="36.950000000000003" customHeight="1">
      <c r="L2" s="314"/>
      <c r="M2" s="314"/>
      <c r="N2" s="314"/>
      <c r="O2" s="314"/>
      <c r="P2" s="314"/>
      <c r="Q2" s="314"/>
      <c r="R2" s="314"/>
      <c r="S2" s="314"/>
      <c r="T2" s="314"/>
      <c r="U2" s="314"/>
      <c r="V2" s="314"/>
      <c r="AT2" s="16" t="s">
        <v>5</v>
      </c>
    </row>
    <row r="3" spans="2:46" ht="6.95" customHeight="1">
      <c r="B3" s="95"/>
      <c r="C3" s="96"/>
      <c r="D3" s="96"/>
      <c r="E3" s="96"/>
      <c r="F3" s="96"/>
      <c r="G3" s="96"/>
      <c r="H3" s="96"/>
      <c r="I3" s="97"/>
      <c r="J3" s="96"/>
      <c r="K3" s="96"/>
      <c r="L3" s="19"/>
      <c r="AT3" s="16" t="s">
        <v>78</v>
      </c>
    </row>
    <row r="4" spans="2:46" ht="24.95" customHeight="1">
      <c r="B4" s="19"/>
      <c r="D4" s="98" t="s">
        <v>79</v>
      </c>
      <c r="L4" s="19"/>
      <c r="M4" s="99" t="s">
        <v>10</v>
      </c>
      <c r="AT4" s="16" t="s">
        <v>4</v>
      </c>
    </row>
    <row r="5" spans="2:46" ht="6.95" customHeight="1">
      <c r="B5" s="19"/>
      <c r="L5" s="19"/>
    </row>
    <row r="6" spans="2:46" s="1" customFormat="1" ht="12" customHeight="1">
      <c r="B6" s="37"/>
      <c r="D6" s="100" t="s">
        <v>16</v>
      </c>
      <c r="I6" s="101"/>
      <c r="L6" s="37"/>
    </row>
    <row r="7" spans="2:46" s="1" customFormat="1" ht="36.950000000000003" customHeight="1">
      <c r="B7" s="37"/>
      <c r="E7" s="343" t="s">
        <v>17</v>
      </c>
      <c r="F7" s="344"/>
      <c r="G7" s="344"/>
      <c r="H7" s="344"/>
      <c r="I7" s="101"/>
      <c r="L7" s="37"/>
    </row>
    <row r="8" spans="2:46" s="1" customFormat="1" ht="11.25">
      <c r="B8" s="37"/>
      <c r="I8" s="101"/>
      <c r="L8" s="37"/>
    </row>
    <row r="9" spans="2:46" s="1" customFormat="1" ht="12" customHeight="1">
      <c r="B9" s="37"/>
      <c r="D9" s="100" t="s">
        <v>18</v>
      </c>
      <c r="F9" s="102" t="s">
        <v>19</v>
      </c>
      <c r="I9" s="103" t="s">
        <v>20</v>
      </c>
      <c r="J9" s="102" t="s">
        <v>19</v>
      </c>
      <c r="L9" s="37"/>
    </row>
    <row r="10" spans="2:46" s="1" customFormat="1" ht="12" customHeight="1">
      <c r="B10" s="37"/>
      <c r="D10" s="100" t="s">
        <v>21</v>
      </c>
      <c r="F10" s="102" t="s">
        <v>22</v>
      </c>
      <c r="I10" s="103" t="s">
        <v>23</v>
      </c>
      <c r="J10" s="104">
        <f>'Rekapitulace stavby'!AN8</f>
        <v>0</v>
      </c>
      <c r="L10" s="37"/>
    </row>
    <row r="11" spans="2:46" s="1" customFormat="1" ht="10.9" customHeight="1">
      <c r="B11" s="37"/>
      <c r="I11" s="101"/>
      <c r="L11" s="37"/>
    </row>
    <row r="12" spans="2:46" s="1" customFormat="1" ht="12" customHeight="1">
      <c r="B12" s="37"/>
      <c r="D12" s="100" t="s">
        <v>24</v>
      </c>
      <c r="I12" s="103" t="s">
        <v>25</v>
      </c>
      <c r="J12" s="102" t="s">
        <v>19</v>
      </c>
      <c r="L12" s="37"/>
    </row>
    <row r="13" spans="2:46" s="1" customFormat="1" ht="18" customHeight="1">
      <c r="B13" s="37"/>
      <c r="E13" s="102" t="s">
        <v>26</v>
      </c>
      <c r="I13" s="103" t="s">
        <v>27</v>
      </c>
      <c r="J13" s="102" t="s">
        <v>19</v>
      </c>
      <c r="L13" s="37"/>
    </row>
    <row r="14" spans="2:46" s="1" customFormat="1" ht="6.95" customHeight="1">
      <c r="B14" s="37"/>
      <c r="I14" s="101"/>
      <c r="L14" s="37"/>
    </row>
    <row r="15" spans="2:46" s="1" customFormat="1" ht="12" customHeight="1">
      <c r="B15" s="37"/>
      <c r="D15" s="100" t="s">
        <v>28</v>
      </c>
      <c r="I15" s="103" t="s">
        <v>25</v>
      </c>
      <c r="J15" s="29" t="str">
        <f>'Rekapitulace stavby'!AN13</f>
        <v>Vyplň údaj</v>
      </c>
      <c r="L15" s="37"/>
    </row>
    <row r="16" spans="2:46" s="1" customFormat="1" ht="18" customHeight="1">
      <c r="B16" s="37"/>
      <c r="E16" s="345" t="str">
        <f>'Rekapitulace stavby'!E14</f>
        <v>Vyplň údaj</v>
      </c>
      <c r="F16" s="346"/>
      <c r="G16" s="346"/>
      <c r="H16" s="346"/>
      <c r="I16" s="103" t="s">
        <v>27</v>
      </c>
      <c r="J16" s="29" t="str">
        <f>'Rekapitulace stavby'!AN14</f>
        <v>Vyplň údaj</v>
      </c>
      <c r="L16" s="37"/>
    </row>
    <row r="17" spans="2:12" s="1" customFormat="1" ht="6.95" customHeight="1">
      <c r="B17" s="37"/>
      <c r="I17" s="101"/>
      <c r="L17" s="37"/>
    </row>
    <row r="18" spans="2:12" s="1" customFormat="1" ht="12" customHeight="1">
      <c r="B18" s="37"/>
      <c r="D18" s="100" t="s">
        <v>30</v>
      </c>
      <c r="I18" s="103" t="s">
        <v>25</v>
      </c>
      <c r="J18" s="102" t="s">
        <v>19</v>
      </c>
      <c r="L18" s="37"/>
    </row>
    <row r="19" spans="2:12" s="1" customFormat="1" ht="18" customHeight="1">
      <c r="B19" s="37"/>
      <c r="E19" s="102" t="s">
        <v>31</v>
      </c>
      <c r="I19" s="103" t="s">
        <v>27</v>
      </c>
      <c r="J19" s="102" t="s">
        <v>19</v>
      </c>
      <c r="L19" s="37"/>
    </row>
    <row r="20" spans="2:12" s="1" customFormat="1" ht="6.95" customHeight="1">
      <c r="B20" s="37"/>
      <c r="I20" s="101"/>
      <c r="L20" s="37"/>
    </row>
    <row r="21" spans="2:12" s="1" customFormat="1" ht="12" customHeight="1">
      <c r="B21" s="37"/>
      <c r="D21" s="100" t="s">
        <v>33</v>
      </c>
      <c r="I21" s="103" t="s">
        <v>25</v>
      </c>
      <c r="J21" s="102" t="s">
        <v>19</v>
      </c>
      <c r="L21" s="37"/>
    </row>
    <row r="22" spans="2:12" s="1" customFormat="1" ht="18" customHeight="1">
      <c r="B22" s="37"/>
      <c r="E22" s="102" t="s">
        <v>34</v>
      </c>
      <c r="I22" s="103" t="s">
        <v>27</v>
      </c>
      <c r="J22" s="102" t="s">
        <v>19</v>
      </c>
      <c r="L22" s="37"/>
    </row>
    <row r="23" spans="2:12" s="1" customFormat="1" ht="6.95" customHeight="1">
      <c r="B23" s="37"/>
      <c r="I23" s="101"/>
      <c r="L23" s="37"/>
    </row>
    <row r="24" spans="2:12" s="1" customFormat="1" ht="12" customHeight="1">
      <c r="B24" s="37"/>
      <c r="D24" s="100" t="s">
        <v>35</v>
      </c>
      <c r="I24" s="101"/>
      <c r="L24" s="37"/>
    </row>
    <row r="25" spans="2:12" s="7" customFormat="1" ht="60" customHeight="1">
      <c r="B25" s="105"/>
      <c r="E25" s="347" t="s">
        <v>36</v>
      </c>
      <c r="F25" s="347"/>
      <c r="G25" s="347"/>
      <c r="H25" s="347"/>
      <c r="I25" s="106"/>
      <c r="L25" s="105"/>
    </row>
    <row r="26" spans="2:12" s="1" customFormat="1" ht="6.95" customHeight="1">
      <c r="B26" s="37"/>
      <c r="I26" s="101"/>
      <c r="L26" s="37"/>
    </row>
    <row r="27" spans="2:12" s="1" customFormat="1" ht="6.95" customHeight="1">
      <c r="B27" s="37"/>
      <c r="D27" s="58"/>
      <c r="E27" s="58"/>
      <c r="F27" s="58"/>
      <c r="G27" s="58"/>
      <c r="H27" s="58"/>
      <c r="I27" s="107"/>
      <c r="J27" s="58"/>
      <c r="K27" s="58"/>
      <c r="L27" s="37"/>
    </row>
    <row r="28" spans="2:12" s="1" customFormat="1" ht="25.35" customHeight="1">
      <c r="B28" s="37"/>
      <c r="D28" s="108" t="s">
        <v>37</v>
      </c>
      <c r="I28" s="101"/>
      <c r="J28" s="109">
        <f>ROUND(J89, 2)</f>
        <v>0</v>
      </c>
      <c r="L28" s="37"/>
    </row>
    <row r="29" spans="2:12" s="1" customFormat="1" ht="6.95" customHeight="1">
      <c r="B29" s="37"/>
      <c r="D29" s="58"/>
      <c r="E29" s="58"/>
      <c r="F29" s="58"/>
      <c r="G29" s="58"/>
      <c r="H29" s="58"/>
      <c r="I29" s="107"/>
      <c r="J29" s="58"/>
      <c r="K29" s="58"/>
      <c r="L29" s="37"/>
    </row>
    <row r="30" spans="2:12" s="1" customFormat="1" ht="14.45" customHeight="1">
      <c r="B30" s="37"/>
      <c r="F30" s="110" t="s">
        <v>39</v>
      </c>
      <c r="I30" s="111" t="s">
        <v>38</v>
      </c>
      <c r="J30" s="110" t="s">
        <v>40</v>
      </c>
      <c r="L30" s="37"/>
    </row>
    <row r="31" spans="2:12" s="1" customFormat="1" ht="14.45" customHeight="1">
      <c r="B31" s="37"/>
      <c r="D31" s="112" t="s">
        <v>41</v>
      </c>
      <c r="E31" s="100" t="s">
        <v>42</v>
      </c>
      <c r="F31" s="113">
        <f>ROUND((SUM(BE89:BE370)),  2)</f>
        <v>0</v>
      </c>
      <c r="I31" s="114">
        <v>0.21</v>
      </c>
      <c r="J31" s="113">
        <f>ROUND(((SUM(BE89:BE370))*I31),  2)</f>
        <v>0</v>
      </c>
      <c r="L31" s="37"/>
    </row>
    <row r="32" spans="2:12" s="1" customFormat="1" ht="14.45" customHeight="1">
      <c r="B32" s="37"/>
      <c r="E32" s="100" t="s">
        <v>43</v>
      </c>
      <c r="F32" s="113">
        <f>ROUND((SUM(BF89:BF370)),  2)</f>
        <v>0</v>
      </c>
      <c r="I32" s="114">
        <v>0.15</v>
      </c>
      <c r="J32" s="113">
        <f>ROUND(((SUM(BF89:BF370))*I32),  2)</f>
        <v>0</v>
      </c>
      <c r="L32" s="37"/>
    </row>
    <row r="33" spans="2:12" s="1" customFormat="1" ht="14.45" hidden="1" customHeight="1">
      <c r="B33" s="37"/>
      <c r="E33" s="100" t="s">
        <v>44</v>
      </c>
      <c r="F33" s="113">
        <f>ROUND((SUM(BG89:BG370)),  2)</f>
        <v>0</v>
      </c>
      <c r="I33" s="114">
        <v>0.21</v>
      </c>
      <c r="J33" s="113">
        <f>0</f>
        <v>0</v>
      </c>
      <c r="L33" s="37"/>
    </row>
    <row r="34" spans="2:12" s="1" customFormat="1" ht="14.45" hidden="1" customHeight="1">
      <c r="B34" s="37"/>
      <c r="E34" s="100" t="s">
        <v>45</v>
      </c>
      <c r="F34" s="113">
        <f>ROUND((SUM(BH89:BH370)),  2)</f>
        <v>0</v>
      </c>
      <c r="I34" s="114">
        <v>0.15</v>
      </c>
      <c r="J34" s="113">
        <f>0</f>
        <v>0</v>
      </c>
      <c r="L34" s="37"/>
    </row>
    <row r="35" spans="2:12" s="1" customFormat="1" ht="14.45" hidden="1" customHeight="1">
      <c r="B35" s="37"/>
      <c r="E35" s="100" t="s">
        <v>46</v>
      </c>
      <c r="F35" s="113">
        <f>ROUND((SUM(BI89:BI370)),  2)</f>
        <v>0</v>
      </c>
      <c r="I35" s="114">
        <v>0</v>
      </c>
      <c r="J35" s="113">
        <f>0</f>
        <v>0</v>
      </c>
      <c r="L35" s="37"/>
    </row>
    <row r="36" spans="2:12" s="1" customFormat="1" ht="6.95" customHeight="1">
      <c r="B36" s="37"/>
      <c r="I36" s="101"/>
      <c r="L36" s="37"/>
    </row>
    <row r="37" spans="2:12" s="1" customFormat="1" ht="25.35" customHeight="1">
      <c r="B37" s="37"/>
      <c r="C37" s="115"/>
      <c r="D37" s="116" t="s">
        <v>47</v>
      </c>
      <c r="E37" s="117"/>
      <c r="F37" s="117"/>
      <c r="G37" s="118" t="s">
        <v>48</v>
      </c>
      <c r="H37" s="119" t="s">
        <v>49</v>
      </c>
      <c r="I37" s="120"/>
      <c r="J37" s="121">
        <f>SUM(J28:J35)</f>
        <v>0</v>
      </c>
      <c r="K37" s="122"/>
      <c r="L37" s="37"/>
    </row>
    <row r="38" spans="2:12" s="1" customFormat="1" ht="14.45" customHeight="1">
      <c r="B38" s="123"/>
      <c r="C38" s="124"/>
      <c r="D38" s="124"/>
      <c r="E38" s="124"/>
      <c r="F38" s="124"/>
      <c r="G38" s="124"/>
      <c r="H38" s="124"/>
      <c r="I38" s="125"/>
      <c r="J38" s="124"/>
      <c r="K38" s="124"/>
      <c r="L38" s="37"/>
    </row>
    <row r="42" spans="2:12" s="1" customFormat="1" ht="6.95" customHeight="1">
      <c r="B42" s="126"/>
      <c r="C42" s="127"/>
      <c r="D42" s="127"/>
      <c r="E42" s="127"/>
      <c r="F42" s="127"/>
      <c r="G42" s="127"/>
      <c r="H42" s="127"/>
      <c r="I42" s="128"/>
      <c r="J42" s="127"/>
      <c r="K42" s="127"/>
      <c r="L42" s="37"/>
    </row>
    <row r="43" spans="2:12" s="1" customFormat="1" ht="24.95" customHeight="1">
      <c r="B43" s="33"/>
      <c r="C43" s="22" t="s">
        <v>80</v>
      </c>
      <c r="D43" s="34"/>
      <c r="E43" s="34"/>
      <c r="F43" s="34"/>
      <c r="G43" s="34"/>
      <c r="H43" s="34"/>
      <c r="I43" s="101"/>
      <c r="J43" s="34"/>
      <c r="K43" s="34"/>
      <c r="L43" s="37"/>
    </row>
    <row r="44" spans="2:12" s="1" customFormat="1" ht="6.95" customHeight="1">
      <c r="B44" s="33"/>
      <c r="C44" s="34"/>
      <c r="D44" s="34"/>
      <c r="E44" s="34"/>
      <c r="F44" s="34"/>
      <c r="G44" s="34"/>
      <c r="H44" s="34"/>
      <c r="I44" s="101"/>
      <c r="J44" s="34"/>
      <c r="K44" s="34"/>
      <c r="L44" s="37"/>
    </row>
    <row r="45" spans="2:12" s="1" customFormat="1" ht="12" customHeight="1">
      <c r="B45" s="33"/>
      <c r="C45" s="28" t="s">
        <v>16</v>
      </c>
      <c r="D45" s="34"/>
      <c r="E45" s="34"/>
      <c r="F45" s="34"/>
      <c r="G45" s="34"/>
      <c r="H45" s="34"/>
      <c r="I45" s="101"/>
      <c r="J45" s="34"/>
      <c r="K45" s="34"/>
      <c r="L45" s="37"/>
    </row>
    <row r="46" spans="2:12" s="1" customFormat="1" ht="14.45" customHeight="1">
      <c r="B46" s="33"/>
      <c r="C46" s="34"/>
      <c r="D46" s="34"/>
      <c r="E46" s="317" t="str">
        <f>E7</f>
        <v>Škola Jáchymov - sanace soklu severní fasády</v>
      </c>
      <c r="F46" s="348"/>
      <c r="G46" s="348"/>
      <c r="H46" s="348"/>
      <c r="I46" s="101"/>
      <c r="J46" s="34"/>
      <c r="K46" s="34"/>
      <c r="L46" s="37"/>
    </row>
    <row r="47" spans="2:12" s="1" customFormat="1" ht="6.95" customHeight="1">
      <c r="B47" s="33"/>
      <c r="C47" s="34"/>
      <c r="D47" s="34"/>
      <c r="E47" s="34"/>
      <c r="F47" s="34"/>
      <c r="G47" s="34"/>
      <c r="H47" s="34"/>
      <c r="I47" s="101"/>
      <c r="J47" s="34"/>
      <c r="K47" s="34"/>
      <c r="L47" s="37"/>
    </row>
    <row r="48" spans="2:12" s="1" customFormat="1" ht="12" customHeight="1">
      <c r="B48" s="33"/>
      <c r="C48" s="28" t="s">
        <v>21</v>
      </c>
      <c r="D48" s="34"/>
      <c r="E48" s="34"/>
      <c r="F48" s="26" t="str">
        <f>F10</f>
        <v>Škola Jáchymov, p.p.č. 1573 a 4983/1</v>
      </c>
      <c r="G48" s="34"/>
      <c r="H48" s="34"/>
      <c r="I48" s="103" t="s">
        <v>23</v>
      </c>
      <c r="J48" s="57">
        <f>IF(J10="","",J10)</f>
        <v>0</v>
      </c>
      <c r="K48" s="34"/>
      <c r="L48" s="37"/>
    </row>
    <row r="49" spans="2:47" s="1" customFormat="1" ht="6.95" customHeight="1">
      <c r="B49" s="33"/>
      <c r="C49" s="34"/>
      <c r="D49" s="34"/>
      <c r="E49" s="34"/>
      <c r="F49" s="34"/>
      <c r="G49" s="34"/>
      <c r="H49" s="34"/>
      <c r="I49" s="101"/>
      <c r="J49" s="34"/>
      <c r="K49" s="34"/>
      <c r="L49" s="37"/>
    </row>
    <row r="50" spans="2:47" s="1" customFormat="1" ht="55.15" customHeight="1">
      <c r="B50" s="33"/>
      <c r="C50" s="28" t="s">
        <v>24</v>
      </c>
      <c r="D50" s="34"/>
      <c r="E50" s="34"/>
      <c r="F50" s="26" t="str">
        <f>E13</f>
        <v>město Jáchymov, nám. Republiky 1, 362 51 Jáchymov</v>
      </c>
      <c r="G50" s="34"/>
      <c r="H50" s="34"/>
      <c r="I50" s="103" t="s">
        <v>30</v>
      </c>
      <c r="J50" s="31" t="str">
        <f>E19</f>
        <v>Ing.arch. Jaroslav Egert, Komenského 851, Jáchymov</v>
      </c>
      <c r="K50" s="34"/>
      <c r="L50" s="37"/>
    </row>
    <row r="51" spans="2:47" s="1" customFormat="1" ht="26.45" customHeight="1">
      <c r="B51" s="33"/>
      <c r="C51" s="28" t="s">
        <v>28</v>
      </c>
      <c r="D51" s="34"/>
      <c r="E51" s="34"/>
      <c r="F51" s="26" t="str">
        <f>IF(E16="","",E16)</f>
        <v>Vyplň údaj</v>
      </c>
      <c r="G51" s="34"/>
      <c r="H51" s="34"/>
      <c r="I51" s="103" t="s">
        <v>33</v>
      </c>
      <c r="J51" s="31" t="str">
        <f>E22</f>
        <v>Ing. C. Janoušová</v>
      </c>
      <c r="K51" s="34"/>
      <c r="L51" s="37"/>
    </row>
    <row r="52" spans="2:47" s="1" customFormat="1" ht="10.35" customHeight="1">
      <c r="B52" s="33"/>
      <c r="C52" s="34"/>
      <c r="D52" s="34"/>
      <c r="E52" s="34"/>
      <c r="F52" s="34"/>
      <c r="G52" s="34"/>
      <c r="H52" s="34"/>
      <c r="I52" s="101"/>
      <c r="J52" s="34"/>
      <c r="K52" s="34"/>
      <c r="L52" s="37"/>
    </row>
    <row r="53" spans="2:47" s="1" customFormat="1" ht="29.25" customHeight="1">
      <c r="B53" s="33"/>
      <c r="C53" s="129" t="s">
        <v>81</v>
      </c>
      <c r="D53" s="130"/>
      <c r="E53" s="130"/>
      <c r="F53" s="130"/>
      <c r="G53" s="130"/>
      <c r="H53" s="130"/>
      <c r="I53" s="131"/>
      <c r="J53" s="132" t="s">
        <v>82</v>
      </c>
      <c r="K53" s="130"/>
      <c r="L53" s="37"/>
    </row>
    <row r="54" spans="2:47" s="1" customFormat="1" ht="10.35" customHeight="1">
      <c r="B54" s="33"/>
      <c r="C54" s="34"/>
      <c r="D54" s="34"/>
      <c r="E54" s="34"/>
      <c r="F54" s="34"/>
      <c r="G54" s="34"/>
      <c r="H54" s="34"/>
      <c r="I54" s="101"/>
      <c r="J54" s="34"/>
      <c r="K54" s="34"/>
      <c r="L54" s="37"/>
    </row>
    <row r="55" spans="2:47" s="1" customFormat="1" ht="22.9" customHeight="1">
      <c r="B55" s="33"/>
      <c r="C55" s="133" t="s">
        <v>69</v>
      </c>
      <c r="D55" s="34"/>
      <c r="E55" s="34"/>
      <c r="F55" s="34"/>
      <c r="G55" s="34"/>
      <c r="H55" s="34"/>
      <c r="I55" s="101"/>
      <c r="J55" s="75">
        <f>J89</f>
        <v>0</v>
      </c>
      <c r="K55" s="34"/>
      <c r="L55" s="37"/>
      <c r="AU55" s="16" t="s">
        <v>83</v>
      </c>
    </row>
    <row r="56" spans="2:47" s="8" customFormat="1" ht="24.95" customHeight="1">
      <c r="B56" s="134"/>
      <c r="C56" s="135"/>
      <c r="D56" s="136" t="s">
        <v>84</v>
      </c>
      <c r="E56" s="137"/>
      <c r="F56" s="137"/>
      <c r="G56" s="137"/>
      <c r="H56" s="137"/>
      <c r="I56" s="138"/>
      <c r="J56" s="139">
        <f>J90</f>
        <v>0</v>
      </c>
      <c r="K56" s="135"/>
      <c r="L56" s="140"/>
    </row>
    <row r="57" spans="2:47" s="9" customFormat="1" ht="19.899999999999999" customHeight="1">
      <c r="B57" s="141"/>
      <c r="C57" s="142"/>
      <c r="D57" s="143" t="s">
        <v>85</v>
      </c>
      <c r="E57" s="144"/>
      <c r="F57" s="144"/>
      <c r="G57" s="144"/>
      <c r="H57" s="144"/>
      <c r="I57" s="145"/>
      <c r="J57" s="146">
        <f>J91</f>
        <v>0</v>
      </c>
      <c r="K57" s="142"/>
      <c r="L57" s="147"/>
    </row>
    <row r="58" spans="2:47" s="9" customFormat="1" ht="19.899999999999999" customHeight="1">
      <c r="B58" s="141"/>
      <c r="C58" s="142"/>
      <c r="D58" s="143" t="s">
        <v>86</v>
      </c>
      <c r="E58" s="144"/>
      <c r="F58" s="144"/>
      <c r="G58" s="144"/>
      <c r="H58" s="144"/>
      <c r="I58" s="145"/>
      <c r="J58" s="146">
        <f>J144</f>
        <v>0</v>
      </c>
      <c r="K58" s="142"/>
      <c r="L58" s="147"/>
    </row>
    <row r="59" spans="2:47" s="9" customFormat="1" ht="19.899999999999999" customHeight="1">
      <c r="B59" s="141"/>
      <c r="C59" s="142"/>
      <c r="D59" s="143" t="s">
        <v>87</v>
      </c>
      <c r="E59" s="144"/>
      <c r="F59" s="144"/>
      <c r="G59" s="144"/>
      <c r="H59" s="144"/>
      <c r="I59" s="145"/>
      <c r="J59" s="146">
        <f>J181</f>
        <v>0</v>
      </c>
      <c r="K59" s="142"/>
      <c r="L59" s="147"/>
    </row>
    <row r="60" spans="2:47" s="9" customFormat="1" ht="19.899999999999999" customHeight="1">
      <c r="B60" s="141"/>
      <c r="C60" s="142"/>
      <c r="D60" s="143" t="s">
        <v>88</v>
      </c>
      <c r="E60" s="144"/>
      <c r="F60" s="144"/>
      <c r="G60" s="144"/>
      <c r="H60" s="144"/>
      <c r="I60" s="145"/>
      <c r="J60" s="146">
        <f>J196</f>
        <v>0</v>
      </c>
      <c r="K60" s="142"/>
      <c r="L60" s="147"/>
    </row>
    <row r="61" spans="2:47" s="9" customFormat="1" ht="19.899999999999999" customHeight="1">
      <c r="B61" s="141"/>
      <c r="C61" s="142"/>
      <c r="D61" s="143" t="s">
        <v>89</v>
      </c>
      <c r="E61" s="144"/>
      <c r="F61" s="144"/>
      <c r="G61" s="144"/>
      <c r="H61" s="144"/>
      <c r="I61" s="145"/>
      <c r="J61" s="146">
        <f>J228</f>
        <v>0</v>
      </c>
      <c r="K61" s="142"/>
      <c r="L61" s="147"/>
    </row>
    <row r="62" spans="2:47" s="9" customFormat="1" ht="19.899999999999999" customHeight="1">
      <c r="B62" s="141"/>
      <c r="C62" s="142"/>
      <c r="D62" s="143" t="s">
        <v>90</v>
      </c>
      <c r="E62" s="144"/>
      <c r="F62" s="144"/>
      <c r="G62" s="144"/>
      <c r="H62" s="144"/>
      <c r="I62" s="145"/>
      <c r="J62" s="146">
        <f>J240</f>
        <v>0</v>
      </c>
      <c r="K62" s="142"/>
      <c r="L62" s="147"/>
    </row>
    <row r="63" spans="2:47" s="9" customFormat="1" ht="19.899999999999999" customHeight="1">
      <c r="B63" s="141"/>
      <c r="C63" s="142"/>
      <c r="D63" s="143" t="s">
        <v>91</v>
      </c>
      <c r="E63" s="144"/>
      <c r="F63" s="144"/>
      <c r="G63" s="144"/>
      <c r="H63" s="144"/>
      <c r="I63" s="145"/>
      <c r="J63" s="146">
        <f>J281</f>
        <v>0</v>
      </c>
      <c r="K63" s="142"/>
      <c r="L63" s="147"/>
    </row>
    <row r="64" spans="2:47" s="9" customFormat="1" ht="19.899999999999999" customHeight="1">
      <c r="B64" s="141"/>
      <c r="C64" s="142"/>
      <c r="D64" s="143" t="s">
        <v>92</v>
      </c>
      <c r="E64" s="144"/>
      <c r="F64" s="144"/>
      <c r="G64" s="144"/>
      <c r="H64" s="144"/>
      <c r="I64" s="145"/>
      <c r="J64" s="146">
        <f>J297</f>
        <v>0</v>
      </c>
      <c r="K64" s="142"/>
      <c r="L64" s="147"/>
    </row>
    <row r="65" spans="2:12" s="8" customFormat="1" ht="24.95" customHeight="1">
      <c r="B65" s="134"/>
      <c r="C65" s="135"/>
      <c r="D65" s="136" t="s">
        <v>93</v>
      </c>
      <c r="E65" s="137"/>
      <c r="F65" s="137"/>
      <c r="G65" s="137"/>
      <c r="H65" s="137"/>
      <c r="I65" s="138"/>
      <c r="J65" s="139">
        <f>J301</f>
        <v>0</v>
      </c>
      <c r="K65" s="135"/>
      <c r="L65" s="140"/>
    </row>
    <row r="66" spans="2:12" s="9" customFormat="1" ht="19.899999999999999" customHeight="1">
      <c r="B66" s="141"/>
      <c r="C66" s="142"/>
      <c r="D66" s="143" t="s">
        <v>94</v>
      </c>
      <c r="E66" s="144"/>
      <c r="F66" s="144"/>
      <c r="G66" s="144"/>
      <c r="H66" s="144"/>
      <c r="I66" s="145"/>
      <c r="J66" s="146">
        <f>J302</f>
        <v>0</v>
      </c>
      <c r="K66" s="142"/>
      <c r="L66" s="147"/>
    </row>
    <row r="67" spans="2:12" s="9" customFormat="1" ht="19.899999999999999" customHeight="1">
      <c r="B67" s="141"/>
      <c r="C67" s="142"/>
      <c r="D67" s="143" t="s">
        <v>95</v>
      </c>
      <c r="E67" s="144"/>
      <c r="F67" s="144"/>
      <c r="G67" s="144"/>
      <c r="H67" s="144"/>
      <c r="I67" s="145"/>
      <c r="J67" s="146">
        <f>J336</f>
        <v>0</v>
      </c>
      <c r="K67" s="142"/>
      <c r="L67" s="147"/>
    </row>
    <row r="68" spans="2:12" s="9" customFormat="1" ht="19.899999999999999" customHeight="1">
      <c r="B68" s="141"/>
      <c r="C68" s="142"/>
      <c r="D68" s="143" t="s">
        <v>96</v>
      </c>
      <c r="E68" s="144"/>
      <c r="F68" s="144"/>
      <c r="G68" s="144"/>
      <c r="H68" s="144"/>
      <c r="I68" s="145"/>
      <c r="J68" s="146">
        <f>J343</f>
        <v>0</v>
      </c>
      <c r="K68" s="142"/>
      <c r="L68" s="147"/>
    </row>
    <row r="69" spans="2:12" s="9" customFormat="1" ht="19.899999999999999" customHeight="1">
      <c r="B69" s="141"/>
      <c r="C69" s="142"/>
      <c r="D69" s="143" t="s">
        <v>97</v>
      </c>
      <c r="E69" s="144"/>
      <c r="F69" s="144"/>
      <c r="G69" s="144"/>
      <c r="H69" s="144"/>
      <c r="I69" s="145"/>
      <c r="J69" s="146">
        <f>J355</f>
        <v>0</v>
      </c>
      <c r="K69" s="142"/>
      <c r="L69" s="147"/>
    </row>
    <row r="70" spans="2:12" s="8" customFormat="1" ht="24.95" customHeight="1">
      <c r="B70" s="134"/>
      <c r="C70" s="135"/>
      <c r="D70" s="136" t="s">
        <v>98</v>
      </c>
      <c r="E70" s="137"/>
      <c r="F70" s="137"/>
      <c r="G70" s="137"/>
      <c r="H70" s="137"/>
      <c r="I70" s="138"/>
      <c r="J70" s="139">
        <f>J366</f>
        <v>0</v>
      </c>
      <c r="K70" s="135"/>
      <c r="L70" s="140"/>
    </row>
    <row r="71" spans="2:12" s="9" customFormat="1" ht="19.899999999999999" customHeight="1">
      <c r="B71" s="141"/>
      <c r="C71" s="142"/>
      <c r="D71" s="143" t="s">
        <v>99</v>
      </c>
      <c r="E71" s="144"/>
      <c r="F71" s="144"/>
      <c r="G71" s="144"/>
      <c r="H71" s="144"/>
      <c r="I71" s="145"/>
      <c r="J71" s="146">
        <f>J367</f>
        <v>0</v>
      </c>
      <c r="K71" s="142"/>
      <c r="L71" s="147"/>
    </row>
    <row r="72" spans="2:12" s="1" customFormat="1" ht="21.75" customHeight="1">
      <c r="B72" s="33"/>
      <c r="C72" s="34"/>
      <c r="D72" s="34"/>
      <c r="E72" s="34"/>
      <c r="F72" s="34"/>
      <c r="G72" s="34"/>
      <c r="H72" s="34"/>
      <c r="I72" s="101"/>
      <c r="J72" s="34"/>
      <c r="K72" s="34"/>
      <c r="L72" s="37"/>
    </row>
    <row r="73" spans="2:12" s="1" customFormat="1" ht="6.95" customHeight="1">
      <c r="B73" s="45"/>
      <c r="C73" s="46"/>
      <c r="D73" s="46"/>
      <c r="E73" s="46"/>
      <c r="F73" s="46"/>
      <c r="G73" s="46"/>
      <c r="H73" s="46"/>
      <c r="I73" s="125"/>
      <c r="J73" s="46"/>
      <c r="K73" s="46"/>
      <c r="L73" s="37"/>
    </row>
    <row r="77" spans="2:12" s="1" customFormat="1" ht="6.95" customHeight="1">
      <c r="B77" s="47"/>
      <c r="C77" s="48"/>
      <c r="D77" s="48"/>
      <c r="E77" s="48"/>
      <c r="F77" s="48"/>
      <c r="G77" s="48"/>
      <c r="H77" s="48"/>
      <c r="I77" s="128"/>
      <c r="J77" s="48"/>
      <c r="K77" s="48"/>
      <c r="L77" s="37"/>
    </row>
    <row r="78" spans="2:12" s="1" customFormat="1" ht="24.95" customHeight="1">
      <c r="B78" s="33"/>
      <c r="C78" s="22" t="s">
        <v>100</v>
      </c>
      <c r="D78" s="34"/>
      <c r="E78" s="34"/>
      <c r="F78" s="34"/>
      <c r="G78" s="34"/>
      <c r="H78" s="34"/>
      <c r="I78" s="101"/>
      <c r="J78" s="34"/>
      <c r="K78" s="34"/>
      <c r="L78" s="37"/>
    </row>
    <row r="79" spans="2:12" s="1" customFormat="1" ht="6.95" customHeight="1">
      <c r="B79" s="33"/>
      <c r="C79" s="34"/>
      <c r="D79" s="34"/>
      <c r="E79" s="34"/>
      <c r="F79" s="34"/>
      <c r="G79" s="34"/>
      <c r="H79" s="34"/>
      <c r="I79" s="101"/>
      <c r="J79" s="34"/>
      <c r="K79" s="34"/>
      <c r="L79" s="37"/>
    </row>
    <row r="80" spans="2:12" s="1" customFormat="1" ht="12" customHeight="1">
      <c r="B80" s="33"/>
      <c r="C80" s="28" t="s">
        <v>16</v>
      </c>
      <c r="D80" s="34"/>
      <c r="E80" s="34"/>
      <c r="F80" s="34"/>
      <c r="G80" s="34"/>
      <c r="H80" s="34"/>
      <c r="I80" s="101"/>
      <c r="J80" s="34"/>
      <c r="K80" s="34"/>
      <c r="L80" s="37"/>
    </row>
    <row r="81" spans="2:65" s="1" customFormat="1" ht="14.45" customHeight="1">
      <c r="B81" s="33"/>
      <c r="C81" s="34"/>
      <c r="D81" s="34"/>
      <c r="E81" s="317" t="str">
        <f>E7</f>
        <v>Škola Jáchymov - sanace soklu severní fasády</v>
      </c>
      <c r="F81" s="348"/>
      <c r="G81" s="348"/>
      <c r="H81" s="348"/>
      <c r="I81" s="101"/>
      <c r="J81" s="34"/>
      <c r="K81" s="34"/>
      <c r="L81" s="37"/>
    </row>
    <row r="82" spans="2:65" s="1" customFormat="1" ht="6.95" customHeight="1">
      <c r="B82" s="33"/>
      <c r="C82" s="34"/>
      <c r="D82" s="34"/>
      <c r="E82" s="34"/>
      <c r="F82" s="34"/>
      <c r="G82" s="34"/>
      <c r="H82" s="34"/>
      <c r="I82" s="101"/>
      <c r="J82" s="34"/>
      <c r="K82" s="34"/>
      <c r="L82" s="37"/>
    </row>
    <row r="83" spans="2:65" s="1" customFormat="1" ht="12" customHeight="1">
      <c r="B83" s="33"/>
      <c r="C83" s="28" t="s">
        <v>21</v>
      </c>
      <c r="D83" s="34"/>
      <c r="E83" s="34"/>
      <c r="F83" s="26" t="str">
        <f>F10</f>
        <v>Škola Jáchymov, p.p.č. 1573 a 4983/1</v>
      </c>
      <c r="G83" s="34"/>
      <c r="H83" s="34"/>
      <c r="I83" s="103" t="s">
        <v>23</v>
      </c>
      <c r="J83" s="57">
        <f>IF(J10="","",J10)</f>
        <v>0</v>
      </c>
      <c r="K83" s="34"/>
      <c r="L83" s="37"/>
    </row>
    <row r="84" spans="2:65" s="1" customFormat="1" ht="6.95" customHeight="1">
      <c r="B84" s="33"/>
      <c r="C84" s="34"/>
      <c r="D84" s="34"/>
      <c r="E84" s="34"/>
      <c r="F84" s="34"/>
      <c r="G84" s="34"/>
      <c r="H84" s="34"/>
      <c r="I84" s="101"/>
      <c r="J84" s="34"/>
      <c r="K84" s="34"/>
      <c r="L84" s="37"/>
    </row>
    <row r="85" spans="2:65" s="1" customFormat="1" ht="55.15" customHeight="1">
      <c r="B85" s="33"/>
      <c r="C85" s="28" t="s">
        <v>24</v>
      </c>
      <c r="D85" s="34"/>
      <c r="E85" s="34"/>
      <c r="F85" s="26" t="str">
        <f>E13</f>
        <v>město Jáchymov, nám. Republiky 1, 362 51 Jáchymov</v>
      </c>
      <c r="G85" s="34"/>
      <c r="H85" s="34"/>
      <c r="I85" s="103" t="s">
        <v>30</v>
      </c>
      <c r="J85" s="31" t="str">
        <f>E19</f>
        <v>Ing.arch. Jaroslav Egert, Komenského 851, Jáchymov</v>
      </c>
      <c r="K85" s="34"/>
      <c r="L85" s="37"/>
    </row>
    <row r="86" spans="2:65" s="1" customFormat="1" ht="26.45" customHeight="1">
      <c r="B86" s="33"/>
      <c r="C86" s="28" t="s">
        <v>28</v>
      </c>
      <c r="D86" s="34"/>
      <c r="E86" s="34"/>
      <c r="F86" s="26" t="str">
        <f>IF(E16="","",E16)</f>
        <v>Vyplň údaj</v>
      </c>
      <c r="G86" s="34"/>
      <c r="H86" s="34"/>
      <c r="I86" s="103" t="s">
        <v>33</v>
      </c>
      <c r="J86" s="31" t="str">
        <f>E22</f>
        <v>Ing. C. Janoušová</v>
      </c>
      <c r="K86" s="34"/>
      <c r="L86" s="37"/>
    </row>
    <row r="87" spans="2:65" s="1" customFormat="1" ht="10.35" customHeight="1">
      <c r="B87" s="33"/>
      <c r="C87" s="34"/>
      <c r="D87" s="34"/>
      <c r="E87" s="34"/>
      <c r="F87" s="34"/>
      <c r="G87" s="34"/>
      <c r="H87" s="34"/>
      <c r="I87" s="101"/>
      <c r="J87" s="34"/>
      <c r="K87" s="34"/>
      <c r="L87" s="37"/>
    </row>
    <row r="88" spans="2:65" s="10" customFormat="1" ht="29.25" customHeight="1">
      <c r="B88" s="148"/>
      <c r="C88" s="149" t="s">
        <v>101</v>
      </c>
      <c r="D88" s="150" t="s">
        <v>56</v>
      </c>
      <c r="E88" s="150" t="s">
        <v>52</v>
      </c>
      <c r="F88" s="150" t="s">
        <v>53</v>
      </c>
      <c r="G88" s="150" t="s">
        <v>102</v>
      </c>
      <c r="H88" s="150" t="s">
        <v>103</v>
      </c>
      <c r="I88" s="151" t="s">
        <v>104</v>
      </c>
      <c r="J88" s="150" t="s">
        <v>82</v>
      </c>
      <c r="K88" s="152" t="s">
        <v>105</v>
      </c>
      <c r="L88" s="153"/>
      <c r="M88" s="66" t="s">
        <v>19</v>
      </c>
      <c r="N88" s="67" t="s">
        <v>41</v>
      </c>
      <c r="O88" s="67" t="s">
        <v>106</v>
      </c>
      <c r="P88" s="67" t="s">
        <v>107</v>
      </c>
      <c r="Q88" s="67" t="s">
        <v>108</v>
      </c>
      <c r="R88" s="67" t="s">
        <v>109</v>
      </c>
      <c r="S88" s="67" t="s">
        <v>110</v>
      </c>
      <c r="T88" s="68" t="s">
        <v>111</v>
      </c>
    </row>
    <row r="89" spans="2:65" s="1" customFormat="1" ht="22.9" customHeight="1">
      <c r="B89" s="33"/>
      <c r="C89" s="73" t="s">
        <v>112</v>
      </c>
      <c r="D89" s="34"/>
      <c r="E89" s="34"/>
      <c r="F89" s="34"/>
      <c r="G89" s="34"/>
      <c r="H89" s="34"/>
      <c r="I89" s="101"/>
      <c r="J89" s="154">
        <f>BK89</f>
        <v>0</v>
      </c>
      <c r="K89" s="34"/>
      <c r="L89" s="37"/>
      <c r="M89" s="69"/>
      <c r="N89" s="70"/>
      <c r="O89" s="70"/>
      <c r="P89" s="155">
        <f>P90+P301+P366</f>
        <v>0</v>
      </c>
      <c r="Q89" s="70"/>
      <c r="R89" s="155">
        <f>R90+R301+R366</f>
        <v>121.78605087999999</v>
      </c>
      <c r="S89" s="70"/>
      <c r="T89" s="156">
        <f>T90+T301+T366</f>
        <v>10.4352</v>
      </c>
      <c r="AT89" s="16" t="s">
        <v>70</v>
      </c>
      <c r="AU89" s="16" t="s">
        <v>83</v>
      </c>
      <c r="BK89" s="157">
        <f>BK90+BK301+BK366</f>
        <v>0</v>
      </c>
    </row>
    <row r="90" spans="2:65" s="11" customFormat="1" ht="25.9" customHeight="1">
      <c r="B90" s="158"/>
      <c r="C90" s="159"/>
      <c r="D90" s="160" t="s">
        <v>70</v>
      </c>
      <c r="E90" s="161" t="s">
        <v>113</v>
      </c>
      <c r="F90" s="161" t="s">
        <v>114</v>
      </c>
      <c r="G90" s="159"/>
      <c r="H90" s="159"/>
      <c r="I90" s="162"/>
      <c r="J90" s="163">
        <f>BK90</f>
        <v>0</v>
      </c>
      <c r="K90" s="159"/>
      <c r="L90" s="164"/>
      <c r="M90" s="165"/>
      <c r="N90" s="166"/>
      <c r="O90" s="166"/>
      <c r="P90" s="167">
        <f>P91+P144+P181+P196+P228+P240+P281+P297</f>
        <v>0</v>
      </c>
      <c r="Q90" s="166"/>
      <c r="R90" s="167">
        <f>R91+R144+R181+R196+R228+R240+R281+R297</f>
        <v>120.98907829999999</v>
      </c>
      <c r="S90" s="166"/>
      <c r="T90" s="168">
        <f>T91+T144+T181+T196+T228+T240+T281+T297</f>
        <v>10.4352</v>
      </c>
      <c r="AR90" s="169" t="s">
        <v>76</v>
      </c>
      <c r="AT90" s="170" t="s">
        <v>70</v>
      </c>
      <c r="AU90" s="170" t="s">
        <v>71</v>
      </c>
      <c r="AY90" s="169" t="s">
        <v>115</v>
      </c>
      <c r="BK90" s="171">
        <f>BK91+BK144+BK181+BK196+BK228+BK240+BK281+BK297</f>
        <v>0</v>
      </c>
    </row>
    <row r="91" spans="2:65" s="11" customFormat="1" ht="22.9" customHeight="1">
      <c r="B91" s="158"/>
      <c r="C91" s="159"/>
      <c r="D91" s="160" t="s">
        <v>70</v>
      </c>
      <c r="E91" s="172" t="s">
        <v>76</v>
      </c>
      <c r="F91" s="172" t="s">
        <v>116</v>
      </c>
      <c r="G91" s="159"/>
      <c r="H91" s="159"/>
      <c r="I91" s="162"/>
      <c r="J91" s="173">
        <f>BK91</f>
        <v>0</v>
      </c>
      <c r="K91" s="159"/>
      <c r="L91" s="164"/>
      <c r="M91" s="165"/>
      <c r="N91" s="166"/>
      <c r="O91" s="166"/>
      <c r="P91" s="167">
        <f>SUM(P92:P143)</f>
        <v>0</v>
      </c>
      <c r="Q91" s="166"/>
      <c r="R91" s="167">
        <f>SUM(R92:R143)</f>
        <v>0.33301000000000003</v>
      </c>
      <c r="S91" s="166"/>
      <c r="T91" s="168">
        <f>SUM(T92:T143)</f>
        <v>0</v>
      </c>
      <c r="AR91" s="169" t="s">
        <v>76</v>
      </c>
      <c r="AT91" s="170" t="s">
        <v>70</v>
      </c>
      <c r="AU91" s="170" t="s">
        <v>76</v>
      </c>
      <c r="AY91" s="169" t="s">
        <v>115</v>
      </c>
      <c r="BK91" s="171">
        <f>SUM(BK92:BK143)</f>
        <v>0</v>
      </c>
    </row>
    <row r="92" spans="2:65" s="1" customFormat="1" ht="21.6" customHeight="1">
      <c r="B92" s="33"/>
      <c r="C92" s="174" t="s">
        <v>76</v>
      </c>
      <c r="D92" s="174" t="s">
        <v>117</v>
      </c>
      <c r="E92" s="175" t="s">
        <v>118</v>
      </c>
      <c r="F92" s="176" t="s">
        <v>119</v>
      </c>
      <c r="G92" s="177" t="s">
        <v>120</v>
      </c>
      <c r="H92" s="178">
        <v>56.421999999999997</v>
      </c>
      <c r="I92" s="179"/>
      <c r="J92" s="180">
        <f>ROUND(I92*H92,2)</f>
        <v>0</v>
      </c>
      <c r="K92" s="176" t="s">
        <v>19</v>
      </c>
      <c r="L92" s="37"/>
      <c r="M92" s="181" t="s">
        <v>19</v>
      </c>
      <c r="N92" s="182" t="s">
        <v>42</v>
      </c>
      <c r="O92" s="62"/>
      <c r="P92" s="183">
        <f>O92*H92</f>
        <v>0</v>
      </c>
      <c r="Q92" s="183">
        <v>0</v>
      </c>
      <c r="R92" s="183">
        <f>Q92*H92</f>
        <v>0</v>
      </c>
      <c r="S92" s="183">
        <v>0</v>
      </c>
      <c r="T92" s="184">
        <f>S92*H92</f>
        <v>0</v>
      </c>
      <c r="AR92" s="185" t="s">
        <v>121</v>
      </c>
      <c r="AT92" s="185" t="s">
        <v>117</v>
      </c>
      <c r="AU92" s="185" t="s">
        <v>78</v>
      </c>
      <c r="AY92" s="16" t="s">
        <v>115</v>
      </c>
      <c r="BE92" s="186">
        <f>IF(N92="základní",J92,0)</f>
        <v>0</v>
      </c>
      <c r="BF92" s="186">
        <f>IF(N92="snížená",J92,0)</f>
        <v>0</v>
      </c>
      <c r="BG92" s="186">
        <f>IF(N92="zákl. přenesená",J92,0)</f>
        <v>0</v>
      </c>
      <c r="BH92" s="186">
        <f>IF(N92="sníž. přenesená",J92,0)</f>
        <v>0</v>
      </c>
      <c r="BI92" s="186">
        <f>IF(N92="nulová",J92,0)</f>
        <v>0</v>
      </c>
      <c r="BJ92" s="16" t="s">
        <v>76</v>
      </c>
      <c r="BK92" s="186">
        <f>ROUND(I92*H92,2)</f>
        <v>0</v>
      </c>
      <c r="BL92" s="16" t="s">
        <v>121</v>
      </c>
      <c r="BM92" s="185" t="s">
        <v>122</v>
      </c>
    </row>
    <row r="93" spans="2:65" s="1" customFormat="1" ht="29.25">
      <c r="B93" s="33"/>
      <c r="C93" s="34"/>
      <c r="D93" s="187" t="s">
        <v>123</v>
      </c>
      <c r="E93" s="34"/>
      <c r="F93" s="188" t="s">
        <v>124</v>
      </c>
      <c r="G93" s="34"/>
      <c r="H93" s="34"/>
      <c r="I93" s="101"/>
      <c r="J93" s="34"/>
      <c r="K93" s="34"/>
      <c r="L93" s="37"/>
      <c r="M93" s="189"/>
      <c r="N93" s="62"/>
      <c r="O93" s="62"/>
      <c r="P93" s="62"/>
      <c r="Q93" s="62"/>
      <c r="R93" s="62"/>
      <c r="S93" s="62"/>
      <c r="T93" s="63"/>
      <c r="AT93" s="16" t="s">
        <v>123</v>
      </c>
      <c r="AU93" s="16" t="s">
        <v>78</v>
      </c>
    </row>
    <row r="94" spans="2:65" s="1" customFormat="1" ht="146.25">
      <c r="B94" s="33"/>
      <c r="C94" s="34"/>
      <c r="D94" s="187" t="s">
        <v>125</v>
      </c>
      <c r="E94" s="34"/>
      <c r="F94" s="190" t="s">
        <v>126</v>
      </c>
      <c r="G94" s="34"/>
      <c r="H94" s="34"/>
      <c r="I94" s="101"/>
      <c r="J94" s="34"/>
      <c r="K94" s="34"/>
      <c r="L94" s="37"/>
      <c r="M94" s="189"/>
      <c r="N94" s="62"/>
      <c r="O94" s="62"/>
      <c r="P94" s="62"/>
      <c r="Q94" s="62"/>
      <c r="R94" s="62"/>
      <c r="S94" s="62"/>
      <c r="T94" s="63"/>
      <c r="AT94" s="16" t="s">
        <v>125</v>
      </c>
      <c r="AU94" s="16" t="s">
        <v>78</v>
      </c>
    </row>
    <row r="95" spans="2:65" s="12" customFormat="1" ht="11.25">
      <c r="B95" s="191"/>
      <c r="C95" s="192"/>
      <c r="D95" s="187" t="s">
        <v>127</v>
      </c>
      <c r="E95" s="193" t="s">
        <v>19</v>
      </c>
      <c r="F95" s="194" t="s">
        <v>128</v>
      </c>
      <c r="G95" s="192"/>
      <c r="H95" s="195">
        <v>56.421999999999997</v>
      </c>
      <c r="I95" s="196"/>
      <c r="J95" s="192"/>
      <c r="K95" s="192"/>
      <c r="L95" s="197"/>
      <c r="M95" s="198"/>
      <c r="N95" s="199"/>
      <c r="O95" s="199"/>
      <c r="P95" s="199"/>
      <c r="Q95" s="199"/>
      <c r="R95" s="199"/>
      <c r="S95" s="199"/>
      <c r="T95" s="200"/>
      <c r="AT95" s="201" t="s">
        <v>127</v>
      </c>
      <c r="AU95" s="201" t="s">
        <v>78</v>
      </c>
      <c r="AV95" s="12" t="s">
        <v>78</v>
      </c>
      <c r="AW95" s="12" t="s">
        <v>32</v>
      </c>
      <c r="AX95" s="12" t="s">
        <v>71</v>
      </c>
      <c r="AY95" s="201" t="s">
        <v>115</v>
      </c>
    </row>
    <row r="96" spans="2:65" s="1" customFormat="1" ht="14.45" customHeight="1">
      <c r="B96" s="33"/>
      <c r="C96" s="174" t="s">
        <v>78</v>
      </c>
      <c r="D96" s="174" t="s">
        <v>117</v>
      </c>
      <c r="E96" s="175" t="s">
        <v>129</v>
      </c>
      <c r="F96" s="176" t="s">
        <v>130</v>
      </c>
      <c r="G96" s="177" t="s">
        <v>131</v>
      </c>
      <c r="H96" s="178">
        <v>1</v>
      </c>
      <c r="I96" s="179"/>
      <c r="J96" s="180">
        <f>ROUND(I96*H96,2)</f>
        <v>0</v>
      </c>
      <c r="K96" s="176" t="s">
        <v>132</v>
      </c>
      <c r="L96" s="37"/>
      <c r="M96" s="181" t="s">
        <v>19</v>
      </c>
      <c r="N96" s="182" t="s">
        <v>42</v>
      </c>
      <c r="O96" s="62"/>
      <c r="P96" s="183">
        <f>O96*H96</f>
        <v>0</v>
      </c>
      <c r="Q96" s="183">
        <v>8.6800000000000002E-3</v>
      </c>
      <c r="R96" s="183">
        <f>Q96*H96</f>
        <v>8.6800000000000002E-3</v>
      </c>
      <c r="S96" s="183">
        <v>0</v>
      </c>
      <c r="T96" s="184">
        <f>S96*H96</f>
        <v>0</v>
      </c>
      <c r="AR96" s="185" t="s">
        <v>121</v>
      </c>
      <c r="AT96" s="185" t="s">
        <v>117</v>
      </c>
      <c r="AU96" s="185" t="s">
        <v>78</v>
      </c>
      <c r="AY96" s="16" t="s">
        <v>115</v>
      </c>
      <c r="BE96" s="186">
        <f>IF(N96="základní",J96,0)</f>
        <v>0</v>
      </c>
      <c r="BF96" s="186">
        <f>IF(N96="snížená",J96,0)</f>
        <v>0</v>
      </c>
      <c r="BG96" s="186">
        <f>IF(N96="zákl. přenesená",J96,0)</f>
        <v>0</v>
      </c>
      <c r="BH96" s="186">
        <f>IF(N96="sníž. přenesená",J96,0)</f>
        <v>0</v>
      </c>
      <c r="BI96" s="186">
        <f>IF(N96="nulová",J96,0)</f>
        <v>0</v>
      </c>
      <c r="BJ96" s="16" t="s">
        <v>76</v>
      </c>
      <c r="BK96" s="186">
        <f>ROUND(I96*H96,2)</f>
        <v>0</v>
      </c>
      <c r="BL96" s="16" t="s">
        <v>121</v>
      </c>
      <c r="BM96" s="185" t="s">
        <v>133</v>
      </c>
    </row>
    <row r="97" spans="2:65" s="1" customFormat="1" ht="39">
      <c r="B97" s="33"/>
      <c r="C97" s="34"/>
      <c r="D97" s="187" t="s">
        <v>123</v>
      </c>
      <c r="E97" s="34"/>
      <c r="F97" s="188" t="s">
        <v>134</v>
      </c>
      <c r="G97" s="34"/>
      <c r="H97" s="34"/>
      <c r="I97" s="101"/>
      <c r="J97" s="34"/>
      <c r="K97" s="34"/>
      <c r="L97" s="37"/>
      <c r="M97" s="189"/>
      <c r="N97" s="62"/>
      <c r="O97" s="62"/>
      <c r="P97" s="62"/>
      <c r="Q97" s="62"/>
      <c r="R97" s="62"/>
      <c r="S97" s="62"/>
      <c r="T97" s="63"/>
      <c r="AT97" s="16" t="s">
        <v>123</v>
      </c>
      <c r="AU97" s="16" t="s">
        <v>78</v>
      </c>
    </row>
    <row r="98" spans="2:65" s="1" customFormat="1" ht="58.5">
      <c r="B98" s="33"/>
      <c r="C98" s="34"/>
      <c r="D98" s="187" t="s">
        <v>125</v>
      </c>
      <c r="E98" s="34"/>
      <c r="F98" s="190" t="s">
        <v>135</v>
      </c>
      <c r="G98" s="34"/>
      <c r="H98" s="34"/>
      <c r="I98" s="101"/>
      <c r="J98" s="34"/>
      <c r="K98" s="34"/>
      <c r="L98" s="37"/>
      <c r="M98" s="189"/>
      <c r="N98" s="62"/>
      <c r="O98" s="62"/>
      <c r="P98" s="62"/>
      <c r="Q98" s="62"/>
      <c r="R98" s="62"/>
      <c r="S98" s="62"/>
      <c r="T98" s="63"/>
      <c r="AT98" s="16" t="s">
        <v>125</v>
      </c>
      <c r="AU98" s="16" t="s">
        <v>78</v>
      </c>
    </row>
    <row r="99" spans="2:65" s="1" customFormat="1" ht="14.45" customHeight="1">
      <c r="B99" s="33"/>
      <c r="C99" s="174" t="s">
        <v>136</v>
      </c>
      <c r="D99" s="174" t="s">
        <v>117</v>
      </c>
      <c r="E99" s="175" t="s">
        <v>137</v>
      </c>
      <c r="F99" s="176" t="s">
        <v>138</v>
      </c>
      <c r="G99" s="177" t="s">
        <v>131</v>
      </c>
      <c r="H99" s="178">
        <v>3</v>
      </c>
      <c r="I99" s="179"/>
      <c r="J99" s="180">
        <f>ROUND(I99*H99,2)</f>
        <v>0</v>
      </c>
      <c r="K99" s="176" t="s">
        <v>132</v>
      </c>
      <c r="L99" s="37"/>
      <c r="M99" s="181" t="s">
        <v>19</v>
      </c>
      <c r="N99" s="182" t="s">
        <v>42</v>
      </c>
      <c r="O99" s="62"/>
      <c r="P99" s="183">
        <f>O99*H99</f>
        <v>0</v>
      </c>
      <c r="Q99" s="183">
        <v>3.6900000000000002E-2</v>
      </c>
      <c r="R99" s="183">
        <f>Q99*H99</f>
        <v>0.11070000000000001</v>
      </c>
      <c r="S99" s="183">
        <v>0</v>
      </c>
      <c r="T99" s="184">
        <f>S99*H99</f>
        <v>0</v>
      </c>
      <c r="AR99" s="185" t="s">
        <v>121</v>
      </c>
      <c r="AT99" s="185" t="s">
        <v>117</v>
      </c>
      <c r="AU99" s="185" t="s">
        <v>78</v>
      </c>
      <c r="AY99" s="16" t="s">
        <v>115</v>
      </c>
      <c r="BE99" s="186">
        <f>IF(N99="základní",J99,0)</f>
        <v>0</v>
      </c>
      <c r="BF99" s="186">
        <f>IF(N99="snížená",J99,0)</f>
        <v>0</v>
      </c>
      <c r="BG99" s="186">
        <f>IF(N99="zákl. přenesená",J99,0)</f>
        <v>0</v>
      </c>
      <c r="BH99" s="186">
        <f>IF(N99="sníž. přenesená",J99,0)</f>
        <v>0</v>
      </c>
      <c r="BI99" s="186">
        <f>IF(N99="nulová",J99,0)</f>
        <v>0</v>
      </c>
      <c r="BJ99" s="16" t="s">
        <v>76</v>
      </c>
      <c r="BK99" s="186">
        <f>ROUND(I99*H99,2)</f>
        <v>0</v>
      </c>
      <c r="BL99" s="16" t="s">
        <v>121</v>
      </c>
      <c r="BM99" s="185" t="s">
        <v>139</v>
      </c>
    </row>
    <row r="100" spans="2:65" s="1" customFormat="1" ht="29.25">
      <c r="B100" s="33"/>
      <c r="C100" s="34"/>
      <c r="D100" s="187" t="s">
        <v>123</v>
      </c>
      <c r="E100" s="34"/>
      <c r="F100" s="188" t="s">
        <v>140</v>
      </c>
      <c r="G100" s="34"/>
      <c r="H100" s="34"/>
      <c r="I100" s="101"/>
      <c r="J100" s="34"/>
      <c r="K100" s="34"/>
      <c r="L100" s="37"/>
      <c r="M100" s="189"/>
      <c r="N100" s="62"/>
      <c r="O100" s="62"/>
      <c r="P100" s="62"/>
      <c r="Q100" s="62"/>
      <c r="R100" s="62"/>
      <c r="S100" s="62"/>
      <c r="T100" s="63"/>
      <c r="AT100" s="16" t="s">
        <v>123</v>
      </c>
      <c r="AU100" s="16" t="s">
        <v>78</v>
      </c>
    </row>
    <row r="101" spans="2:65" s="1" customFormat="1" ht="58.5">
      <c r="B101" s="33"/>
      <c r="C101" s="34"/>
      <c r="D101" s="187" t="s">
        <v>125</v>
      </c>
      <c r="E101" s="34"/>
      <c r="F101" s="190" t="s">
        <v>135</v>
      </c>
      <c r="G101" s="34"/>
      <c r="H101" s="34"/>
      <c r="I101" s="101"/>
      <c r="J101" s="34"/>
      <c r="K101" s="34"/>
      <c r="L101" s="37"/>
      <c r="M101" s="189"/>
      <c r="N101" s="62"/>
      <c r="O101" s="62"/>
      <c r="P101" s="62"/>
      <c r="Q101" s="62"/>
      <c r="R101" s="62"/>
      <c r="S101" s="62"/>
      <c r="T101" s="63"/>
      <c r="AT101" s="16" t="s">
        <v>125</v>
      </c>
      <c r="AU101" s="16" t="s">
        <v>78</v>
      </c>
    </row>
    <row r="102" spans="2:65" s="1" customFormat="1" ht="14.45" customHeight="1">
      <c r="B102" s="33"/>
      <c r="C102" s="174" t="s">
        <v>121</v>
      </c>
      <c r="D102" s="174" t="s">
        <v>117</v>
      </c>
      <c r="E102" s="175" t="s">
        <v>141</v>
      </c>
      <c r="F102" s="176" t="s">
        <v>142</v>
      </c>
      <c r="G102" s="177" t="s">
        <v>131</v>
      </c>
      <c r="H102" s="178">
        <v>3</v>
      </c>
      <c r="I102" s="179"/>
      <c r="J102" s="180">
        <f>ROUND(I102*H102,2)</f>
        <v>0</v>
      </c>
      <c r="K102" s="176" t="s">
        <v>132</v>
      </c>
      <c r="L102" s="37"/>
      <c r="M102" s="181" t="s">
        <v>19</v>
      </c>
      <c r="N102" s="182" t="s">
        <v>42</v>
      </c>
      <c r="O102" s="62"/>
      <c r="P102" s="183">
        <f>O102*H102</f>
        <v>0</v>
      </c>
      <c r="Q102" s="183">
        <v>1.068E-2</v>
      </c>
      <c r="R102" s="183">
        <f>Q102*H102</f>
        <v>3.2039999999999999E-2</v>
      </c>
      <c r="S102" s="183">
        <v>0</v>
      </c>
      <c r="T102" s="184">
        <f>S102*H102</f>
        <v>0</v>
      </c>
      <c r="AR102" s="185" t="s">
        <v>121</v>
      </c>
      <c r="AT102" s="185" t="s">
        <v>117</v>
      </c>
      <c r="AU102" s="185" t="s">
        <v>78</v>
      </c>
      <c r="AY102" s="16" t="s">
        <v>115</v>
      </c>
      <c r="BE102" s="186">
        <f>IF(N102="základní",J102,0)</f>
        <v>0</v>
      </c>
      <c r="BF102" s="186">
        <f>IF(N102="snížená",J102,0)</f>
        <v>0</v>
      </c>
      <c r="BG102" s="186">
        <f>IF(N102="zákl. přenesená",J102,0)</f>
        <v>0</v>
      </c>
      <c r="BH102" s="186">
        <f>IF(N102="sníž. přenesená",J102,0)</f>
        <v>0</v>
      </c>
      <c r="BI102" s="186">
        <f>IF(N102="nulová",J102,0)</f>
        <v>0</v>
      </c>
      <c r="BJ102" s="16" t="s">
        <v>76</v>
      </c>
      <c r="BK102" s="186">
        <f>ROUND(I102*H102,2)</f>
        <v>0</v>
      </c>
      <c r="BL102" s="16" t="s">
        <v>121</v>
      </c>
      <c r="BM102" s="185" t="s">
        <v>143</v>
      </c>
    </row>
    <row r="103" spans="2:65" s="1" customFormat="1" ht="39">
      <c r="B103" s="33"/>
      <c r="C103" s="34"/>
      <c r="D103" s="187" t="s">
        <v>123</v>
      </c>
      <c r="E103" s="34"/>
      <c r="F103" s="188" t="s">
        <v>144</v>
      </c>
      <c r="G103" s="34"/>
      <c r="H103" s="34"/>
      <c r="I103" s="101"/>
      <c r="J103" s="34"/>
      <c r="K103" s="34"/>
      <c r="L103" s="37"/>
      <c r="M103" s="189"/>
      <c r="N103" s="62"/>
      <c r="O103" s="62"/>
      <c r="P103" s="62"/>
      <c r="Q103" s="62"/>
      <c r="R103" s="62"/>
      <c r="S103" s="62"/>
      <c r="T103" s="63"/>
      <c r="AT103" s="16" t="s">
        <v>123</v>
      </c>
      <c r="AU103" s="16" t="s">
        <v>78</v>
      </c>
    </row>
    <row r="104" spans="2:65" s="1" customFormat="1" ht="58.5">
      <c r="B104" s="33"/>
      <c r="C104" s="34"/>
      <c r="D104" s="187" t="s">
        <v>125</v>
      </c>
      <c r="E104" s="34"/>
      <c r="F104" s="190" t="s">
        <v>135</v>
      </c>
      <c r="G104" s="34"/>
      <c r="H104" s="34"/>
      <c r="I104" s="101"/>
      <c r="J104" s="34"/>
      <c r="K104" s="34"/>
      <c r="L104" s="37"/>
      <c r="M104" s="189"/>
      <c r="N104" s="62"/>
      <c r="O104" s="62"/>
      <c r="P104" s="62"/>
      <c r="Q104" s="62"/>
      <c r="R104" s="62"/>
      <c r="S104" s="62"/>
      <c r="T104" s="63"/>
      <c r="AT104" s="16" t="s">
        <v>125</v>
      </c>
      <c r="AU104" s="16" t="s">
        <v>78</v>
      </c>
    </row>
    <row r="105" spans="2:65" s="1" customFormat="1" ht="14.45" customHeight="1">
      <c r="B105" s="33"/>
      <c r="C105" s="174" t="s">
        <v>145</v>
      </c>
      <c r="D105" s="174" t="s">
        <v>117</v>
      </c>
      <c r="E105" s="175" t="s">
        <v>146</v>
      </c>
      <c r="F105" s="176" t="s">
        <v>147</v>
      </c>
      <c r="G105" s="177" t="s">
        <v>131</v>
      </c>
      <c r="H105" s="178">
        <v>3</v>
      </c>
      <c r="I105" s="179"/>
      <c r="J105" s="180">
        <f>ROUND(I105*H105,2)</f>
        <v>0</v>
      </c>
      <c r="K105" s="176" t="s">
        <v>132</v>
      </c>
      <c r="L105" s="37"/>
      <c r="M105" s="181" t="s">
        <v>19</v>
      </c>
      <c r="N105" s="182" t="s">
        <v>42</v>
      </c>
      <c r="O105" s="62"/>
      <c r="P105" s="183">
        <f>O105*H105</f>
        <v>0</v>
      </c>
      <c r="Q105" s="183">
        <v>6.053E-2</v>
      </c>
      <c r="R105" s="183">
        <f>Q105*H105</f>
        <v>0.18159</v>
      </c>
      <c r="S105" s="183">
        <v>0</v>
      </c>
      <c r="T105" s="184">
        <f>S105*H105</f>
        <v>0</v>
      </c>
      <c r="AR105" s="185" t="s">
        <v>121</v>
      </c>
      <c r="AT105" s="185" t="s">
        <v>117</v>
      </c>
      <c r="AU105" s="185" t="s">
        <v>78</v>
      </c>
      <c r="AY105" s="16" t="s">
        <v>115</v>
      </c>
      <c r="BE105" s="186">
        <f>IF(N105="základní",J105,0)</f>
        <v>0</v>
      </c>
      <c r="BF105" s="186">
        <f>IF(N105="snížená",J105,0)</f>
        <v>0</v>
      </c>
      <c r="BG105" s="186">
        <f>IF(N105="zákl. přenesená",J105,0)</f>
        <v>0</v>
      </c>
      <c r="BH105" s="186">
        <f>IF(N105="sníž. přenesená",J105,0)</f>
        <v>0</v>
      </c>
      <c r="BI105" s="186">
        <f>IF(N105="nulová",J105,0)</f>
        <v>0</v>
      </c>
      <c r="BJ105" s="16" t="s">
        <v>76</v>
      </c>
      <c r="BK105" s="186">
        <f>ROUND(I105*H105,2)</f>
        <v>0</v>
      </c>
      <c r="BL105" s="16" t="s">
        <v>121</v>
      </c>
      <c r="BM105" s="185" t="s">
        <v>148</v>
      </c>
    </row>
    <row r="106" spans="2:65" s="1" customFormat="1" ht="39">
      <c r="B106" s="33"/>
      <c r="C106" s="34"/>
      <c r="D106" s="187" t="s">
        <v>123</v>
      </c>
      <c r="E106" s="34"/>
      <c r="F106" s="188" t="s">
        <v>149</v>
      </c>
      <c r="G106" s="34"/>
      <c r="H106" s="34"/>
      <c r="I106" s="101"/>
      <c r="J106" s="34"/>
      <c r="K106" s="34"/>
      <c r="L106" s="37"/>
      <c r="M106" s="189"/>
      <c r="N106" s="62"/>
      <c r="O106" s="62"/>
      <c r="P106" s="62"/>
      <c r="Q106" s="62"/>
      <c r="R106" s="62"/>
      <c r="S106" s="62"/>
      <c r="T106" s="63"/>
      <c r="AT106" s="16" t="s">
        <v>123</v>
      </c>
      <c r="AU106" s="16" t="s">
        <v>78</v>
      </c>
    </row>
    <row r="107" spans="2:65" s="1" customFormat="1" ht="58.5">
      <c r="B107" s="33"/>
      <c r="C107" s="34"/>
      <c r="D107" s="187" t="s">
        <v>125</v>
      </c>
      <c r="E107" s="34"/>
      <c r="F107" s="190" t="s">
        <v>135</v>
      </c>
      <c r="G107" s="34"/>
      <c r="H107" s="34"/>
      <c r="I107" s="101"/>
      <c r="J107" s="34"/>
      <c r="K107" s="34"/>
      <c r="L107" s="37"/>
      <c r="M107" s="189"/>
      <c r="N107" s="62"/>
      <c r="O107" s="62"/>
      <c r="P107" s="62"/>
      <c r="Q107" s="62"/>
      <c r="R107" s="62"/>
      <c r="S107" s="62"/>
      <c r="T107" s="63"/>
      <c r="AT107" s="16" t="s">
        <v>125</v>
      </c>
      <c r="AU107" s="16" t="s">
        <v>78</v>
      </c>
    </row>
    <row r="108" spans="2:65" s="1" customFormat="1" ht="14.45" customHeight="1">
      <c r="B108" s="33"/>
      <c r="C108" s="174" t="s">
        <v>150</v>
      </c>
      <c r="D108" s="174" t="s">
        <v>117</v>
      </c>
      <c r="E108" s="175" t="s">
        <v>151</v>
      </c>
      <c r="F108" s="176" t="s">
        <v>152</v>
      </c>
      <c r="G108" s="177" t="s">
        <v>153</v>
      </c>
      <c r="H108" s="178">
        <v>13.704000000000001</v>
      </c>
      <c r="I108" s="179"/>
      <c r="J108" s="180">
        <f>ROUND(I108*H108,2)</f>
        <v>0</v>
      </c>
      <c r="K108" s="176" t="s">
        <v>132</v>
      </c>
      <c r="L108" s="37"/>
      <c r="M108" s="181" t="s">
        <v>19</v>
      </c>
      <c r="N108" s="182" t="s">
        <v>42</v>
      </c>
      <c r="O108" s="62"/>
      <c r="P108" s="183">
        <f>O108*H108</f>
        <v>0</v>
      </c>
      <c r="Q108" s="183">
        <v>0</v>
      </c>
      <c r="R108" s="183">
        <f>Q108*H108</f>
        <v>0</v>
      </c>
      <c r="S108" s="183">
        <v>0</v>
      </c>
      <c r="T108" s="184">
        <f>S108*H108</f>
        <v>0</v>
      </c>
      <c r="AR108" s="185" t="s">
        <v>121</v>
      </c>
      <c r="AT108" s="185" t="s">
        <v>117</v>
      </c>
      <c r="AU108" s="185" t="s">
        <v>78</v>
      </c>
      <c r="AY108" s="16" t="s">
        <v>115</v>
      </c>
      <c r="BE108" s="186">
        <f>IF(N108="základní",J108,0)</f>
        <v>0</v>
      </c>
      <c r="BF108" s="186">
        <f>IF(N108="snížená",J108,0)</f>
        <v>0</v>
      </c>
      <c r="BG108" s="186">
        <f>IF(N108="zákl. přenesená",J108,0)</f>
        <v>0</v>
      </c>
      <c r="BH108" s="186">
        <f>IF(N108="sníž. přenesená",J108,0)</f>
        <v>0</v>
      </c>
      <c r="BI108" s="186">
        <f>IF(N108="nulová",J108,0)</f>
        <v>0</v>
      </c>
      <c r="BJ108" s="16" t="s">
        <v>76</v>
      </c>
      <c r="BK108" s="186">
        <f>ROUND(I108*H108,2)</f>
        <v>0</v>
      </c>
      <c r="BL108" s="16" t="s">
        <v>121</v>
      </c>
      <c r="BM108" s="185" t="s">
        <v>154</v>
      </c>
    </row>
    <row r="109" spans="2:65" s="1" customFormat="1" ht="19.5">
      <c r="B109" s="33"/>
      <c r="C109" s="34"/>
      <c r="D109" s="187" t="s">
        <v>123</v>
      </c>
      <c r="E109" s="34"/>
      <c r="F109" s="188" t="s">
        <v>155</v>
      </c>
      <c r="G109" s="34"/>
      <c r="H109" s="34"/>
      <c r="I109" s="101"/>
      <c r="J109" s="34"/>
      <c r="K109" s="34"/>
      <c r="L109" s="37"/>
      <c r="M109" s="189"/>
      <c r="N109" s="62"/>
      <c r="O109" s="62"/>
      <c r="P109" s="62"/>
      <c r="Q109" s="62"/>
      <c r="R109" s="62"/>
      <c r="S109" s="62"/>
      <c r="T109" s="63"/>
      <c r="AT109" s="16" t="s">
        <v>123</v>
      </c>
      <c r="AU109" s="16" t="s">
        <v>78</v>
      </c>
    </row>
    <row r="110" spans="2:65" s="1" customFormat="1" ht="282.75">
      <c r="B110" s="33"/>
      <c r="C110" s="34"/>
      <c r="D110" s="187" t="s">
        <v>125</v>
      </c>
      <c r="E110" s="34"/>
      <c r="F110" s="190" t="s">
        <v>156</v>
      </c>
      <c r="G110" s="34"/>
      <c r="H110" s="34"/>
      <c r="I110" s="101"/>
      <c r="J110" s="34"/>
      <c r="K110" s="34"/>
      <c r="L110" s="37"/>
      <c r="M110" s="189"/>
      <c r="N110" s="62"/>
      <c r="O110" s="62"/>
      <c r="P110" s="62"/>
      <c r="Q110" s="62"/>
      <c r="R110" s="62"/>
      <c r="S110" s="62"/>
      <c r="T110" s="63"/>
      <c r="AT110" s="16" t="s">
        <v>125</v>
      </c>
      <c r="AU110" s="16" t="s">
        <v>78</v>
      </c>
    </row>
    <row r="111" spans="2:65" s="1" customFormat="1" ht="19.5">
      <c r="B111" s="33"/>
      <c r="C111" s="34"/>
      <c r="D111" s="187" t="s">
        <v>157</v>
      </c>
      <c r="E111" s="34"/>
      <c r="F111" s="190" t="s">
        <v>158</v>
      </c>
      <c r="G111" s="34"/>
      <c r="H111" s="34"/>
      <c r="I111" s="101"/>
      <c r="J111" s="34"/>
      <c r="K111" s="34"/>
      <c r="L111" s="37"/>
      <c r="M111" s="189"/>
      <c r="N111" s="62"/>
      <c r="O111" s="62"/>
      <c r="P111" s="62"/>
      <c r="Q111" s="62"/>
      <c r="R111" s="62"/>
      <c r="S111" s="62"/>
      <c r="T111" s="63"/>
      <c r="AT111" s="16" t="s">
        <v>157</v>
      </c>
      <c r="AU111" s="16" t="s">
        <v>78</v>
      </c>
    </row>
    <row r="112" spans="2:65" s="12" customFormat="1" ht="11.25">
      <c r="B112" s="191"/>
      <c r="C112" s="192"/>
      <c r="D112" s="187" t="s">
        <v>127</v>
      </c>
      <c r="E112" s="192"/>
      <c r="F112" s="194" t="s">
        <v>159</v>
      </c>
      <c r="G112" s="192"/>
      <c r="H112" s="195">
        <v>13.704000000000001</v>
      </c>
      <c r="I112" s="196"/>
      <c r="J112" s="192"/>
      <c r="K112" s="192"/>
      <c r="L112" s="197"/>
      <c r="M112" s="198"/>
      <c r="N112" s="199"/>
      <c r="O112" s="199"/>
      <c r="P112" s="199"/>
      <c r="Q112" s="199"/>
      <c r="R112" s="199"/>
      <c r="S112" s="199"/>
      <c r="T112" s="200"/>
      <c r="AT112" s="201" t="s">
        <v>127</v>
      </c>
      <c r="AU112" s="201" t="s">
        <v>78</v>
      </c>
      <c r="AV112" s="12" t="s">
        <v>78</v>
      </c>
      <c r="AW112" s="12" t="s">
        <v>4</v>
      </c>
      <c r="AX112" s="12" t="s">
        <v>76</v>
      </c>
      <c r="AY112" s="201" t="s">
        <v>115</v>
      </c>
    </row>
    <row r="113" spans="2:65" s="1" customFormat="1" ht="14.45" customHeight="1">
      <c r="B113" s="33"/>
      <c r="C113" s="174" t="s">
        <v>160</v>
      </c>
      <c r="D113" s="174" t="s">
        <v>117</v>
      </c>
      <c r="E113" s="175" t="s">
        <v>161</v>
      </c>
      <c r="F113" s="176" t="s">
        <v>162</v>
      </c>
      <c r="G113" s="177" t="s">
        <v>153</v>
      </c>
      <c r="H113" s="178">
        <v>68.522000000000006</v>
      </c>
      <c r="I113" s="179"/>
      <c r="J113" s="180">
        <f>ROUND(I113*H113,2)</f>
        <v>0</v>
      </c>
      <c r="K113" s="176" t="s">
        <v>132</v>
      </c>
      <c r="L113" s="37"/>
      <c r="M113" s="181" t="s">
        <v>19</v>
      </c>
      <c r="N113" s="182" t="s">
        <v>42</v>
      </c>
      <c r="O113" s="62"/>
      <c r="P113" s="183">
        <f>O113*H113</f>
        <v>0</v>
      </c>
      <c r="Q113" s="183">
        <v>0</v>
      </c>
      <c r="R113" s="183">
        <f>Q113*H113</f>
        <v>0</v>
      </c>
      <c r="S113" s="183">
        <v>0</v>
      </c>
      <c r="T113" s="184">
        <f>S113*H113</f>
        <v>0</v>
      </c>
      <c r="AR113" s="185" t="s">
        <v>121</v>
      </c>
      <c r="AT113" s="185" t="s">
        <v>117</v>
      </c>
      <c r="AU113" s="185" t="s">
        <v>78</v>
      </c>
      <c r="AY113" s="16" t="s">
        <v>115</v>
      </c>
      <c r="BE113" s="186">
        <f>IF(N113="základní",J113,0)</f>
        <v>0</v>
      </c>
      <c r="BF113" s="186">
        <f>IF(N113="snížená",J113,0)</f>
        <v>0</v>
      </c>
      <c r="BG113" s="186">
        <f>IF(N113="zákl. přenesená",J113,0)</f>
        <v>0</v>
      </c>
      <c r="BH113" s="186">
        <f>IF(N113="sníž. přenesená",J113,0)</f>
        <v>0</v>
      </c>
      <c r="BI113" s="186">
        <f>IF(N113="nulová",J113,0)</f>
        <v>0</v>
      </c>
      <c r="BJ113" s="16" t="s">
        <v>76</v>
      </c>
      <c r="BK113" s="186">
        <f>ROUND(I113*H113,2)</f>
        <v>0</v>
      </c>
      <c r="BL113" s="16" t="s">
        <v>121</v>
      </c>
      <c r="BM113" s="185" t="s">
        <v>163</v>
      </c>
    </row>
    <row r="114" spans="2:65" s="1" customFormat="1" ht="19.5">
      <c r="B114" s="33"/>
      <c r="C114" s="34"/>
      <c r="D114" s="187" t="s">
        <v>123</v>
      </c>
      <c r="E114" s="34"/>
      <c r="F114" s="188" t="s">
        <v>164</v>
      </c>
      <c r="G114" s="34"/>
      <c r="H114" s="34"/>
      <c r="I114" s="101"/>
      <c r="J114" s="34"/>
      <c r="K114" s="34"/>
      <c r="L114" s="37"/>
      <c r="M114" s="189"/>
      <c r="N114" s="62"/>
      <c r="O114" s="62"/>
      <c r="P114" s="62"/>
      <c r="Q114" s="62"/>
      <c r="R114" s="62"/>
      <c r="S114" s="62"/>
      <c r="T114" s="63"/>
      <c r="AT114" s="16" t="s">
        <v>123</v>
      </c>
      <c r="AU114" s="16" t="s">
        <v>78</v>
      </c>
    </row>
    <row r="115" spans="2:65" s="1" customFormat="1" ht="156">
      <c r="B115" s="33"/>
      <c r="C115" s="34"/>
      <c r="D115" s="187" t="s">
        <v>125</v>
      </c>
      <c r="E115" s="34"/>
      <c r="F115" s="190" t="s">
        <v>165</v>
      </c>
      <c r="G115" s="34"/>
      <c r="H115" s="34"/>
      <c r="I115" s="101"/>
      <c r="J115" s="34"/>
      <c r="K115" s="34"/>
      <c r="L115" s="37"/>
      <c r="M115" s="189"/>
      <c r="N115" s="62"/>
      <c r="O115" s="62"/>
      <c r="P115" s="62"/>
      <c r="Q115" s="62"/>
      <c r="R115" s="62"/>
      <c r="S115" s="62"/>
      <c r="T115" s="63"/>
      <c r="AT115" s="16" t="s">
        <v>125</v>
      </c>
      <c r="AU115" s="16" t="s">
        <v>78</v>
      </c>
    </row>
    <row r="116" spans="2:65" s="12" customFormat="1" ht="11.25">
      <c r="B116" s="191"/>
      <c r="C116" s="192"/>
      <c r="D116" s="187" t="s">
        <v>127</v>
      </c>
      <c r="E116" s="193" t="s">
        <v>19</v>
      </c>
      <c r="F116" s="194" t="s">
        <v>166</v>
      </c>
      <c r="G116" s="192"/>
      <c r="H116" s="195">
        <v>11.1</v>
      </c>
      <c r="I116" s="196"/>
      <c r="J116" s="192"/>
      <c r="K116" s="192"/>
      <c r="L116" s="197"/>
      <c r="M116" s="198"/>
      <c r="N116" s="199"/>
      <c r="O116" s="199"/>
      <c r="P116" s="199"/>
      <c r="Q116" s="199"/>
      <c r="R116" s="199"/>
      <c r="S116" s="199"/>
      <c r="T116" s="200"/>
      <c r="AT116" s="201" t="s">
        <v>127</v>
      </c>
      <c r="AU116" s="201" t="s">
        <v>78</v>
      </c>
      <c r="AV116" s="12" t="s">
        <v>78</v>
      </c>
      <c r="AW116" s="12" t="s">
        <v>32</v>
      </c>
      <c r="AX116" s="12" t="s">
        <v>71</v>
      </c>
      <c r="AY116" s="201" t="s">
        <v>115</v>
      </c>
    </row>
    <row r="117" spans="2:65" s="12" customFormat="1" ht="11.25">
      <c r="B117" s="191"/>
      <c r="C117" s="192"/>
      <c r="D117" s="187" t="s">
        <v>127</v>
      </c>
      <c r="E117" s="193" t="s">
        <v>19</v>
      </c>
      <c r="F117" s="194" t="s">
        <v>167</v>
      </c>
      <c r="G117" s="192"/>
      <c r="H117" s="195">
        <v>6.1260000000000003</v>
      </c>
      <c r="I117" s="196"/>
      <c r="J117" s="192"/>
      <c r="K117" s="192"/>
      <c r="L117" s="197"/>
      <c r="M117" s="198"/>
      <c r="N117" s="199"/>
      <c r="O117" s="199"/>
      <c r="P117" s="199"/>
      <c r="Q117" s="199"/>
      <c r="R117" s="199"/>
      <c r="S117" s="199"/>
      <c r="T117" s="200"/>
      <c r="AT117" s="201" t="s">
        <v>127</v>
      </c>
      <c r="AU117" s="201" t="s">
        <v>78</v>
      </c>
      <c r="AV117" s="12" t="s">
        <v>78</v>
      </c>
      <c r="AW117" s="12" t="s">
        <v>32</v>
      </c>
      <c r="AX117" s="12" t="s">
        <v>71</v>
      </c>
      <c r="AY117" s="201" t="s">
        <v>115</v>
      </c>
    </row>
    <row r="118" spans="2:65" s="12" customFormat="1" ht="11.25">
      <c r="B118" s="191"/>
      <c r="C118" s="192"/>
      <c r="D118" s="187" t="s">
        <v>127</v>
      </c>
      <c r="E118" s="193" t="s">
        <v>19</v>
      </c>
      <c r="F118" s="194" t="s">
        <v>168</v>
      </c>
      <c r="G118" s="192"/>
      <c r="H118" s="195">
        <v>51.295999999999999</v>
      </c>
      <c r="I118" s="196"/>
      <c r="J118" s="192"/>
      <c r="K118" s="192"/>
      <c r="L118" s="197"/>
      <c r="M118" s="198"/>
      <c r="N118" s="199"/>
      <c r="O118" s="199"/>
      <c r="P118" s="199"/>
      <c r="Q118" s="199"/>
      <c r="R118" s="199"/>
      <c r="S118" s="199"/>
      <c r="T118" s="200"/>
      <c r="AT118" s="201" t="s">
        <v>127</v>
      </c>
      <c r="AU118" s="201" t="s">
        <v>78</v>
      </c>
      <c r="AV118" s="12" t="s">
        <v>78</v>
      </c>
      <c r="AW118" s="12" t="s">
        <v>32</v>
      </c>
      <c r="AX118" s="12" t="s">
        <v>71</v>
      </c>
      <c r="AY118" s="201" t="s">
        <v>115</v>
      </c>
    </row>
    <row r="119" spans="2:65" s="1" customFormat="1" ht="14.45" customHeight="1">
      <c r="B119" s="33"/>
      <c r="C119" s="174" t="s">
        <v>169</v>
      </c>
      <c r="D119" s="174" t="s">
        <v>117</v>
      </c>
      <c r="E119" s="175" t="s">
        <v>170</v>
      </c>
      <c r="F119" s="176" t="s">
        <v>171</v>
      </c>
      <c r="G119" s="177" t="s">
        <v>153</v>
      </c>
      <c r="H119" s="178">
        <v>46.003</v>
      </c>
      <c r="I119" s="179"/>
      <c r="J119" s="180">
        <f>ROUND(I119*H119,2)</f>
        <v>0</v>
      </c>
      <c r="K119" s="176" t="s">
        <v>132</v>
      </c>
      <c r="L119" s="37"/>
      <c r="M119" s="181" t="s">
        <v>19</v>
      </c>
      <c r="N119" s="182" t="s">
        <v>42</v>
      </c>
      <c r="O119" s="62"/>
      <c r="P119" s="183">
        <f>O119*H119</f>
        <v>0</v>
      </c>
      <c r="Q119" s="183">
        <v>0</v>
      </c>
      <c r="R119" s="183">
        <f>Q119*H119</f>
        <v>0</v>
      </c>
      <c r="S119" s="183">
        <v>0</v>
      </c>
      <c r="T119" s="184">
        <f>S119*H119</f>
        <v>0</v>
      </c>
      <c r="AR119" s="185" t="s">
        <v>121</v>
      </c>
      <c r="AT119" s="185" t="s">
        <v>117</v>
      </c>
      <c r="AU119" s="185" t="s">
        <v>78</v>
      </c>
      <c r="AY119" s="16" t="s">
        <v>115</v>
      </c>
      <c r="BE119" s="186">
        <f>IF(N119="základní",J119,0)</f>
        <v>0</v>
      </c>
      <c r="BF119" s="186">
        <f>IF(N119="snížená",J119,0)</f>
        <v>0</v>
      </c>
      <c r="BG119" s="186">
        <f>IF(N119="zákl. přenesená",J119,0)</f>
        <v>0</v>
      </c>
      <c r="BH119" s="186">
        <f>IF(N119="sníž. přenesená",J119,0)</f>
        <v>0</v>
      </c>
      <c r="BI119" s="186">
        <f>IF(N119="nulová",J119,0)</f>
        <v>0</v>
      </c>
      <c r="BJ119" s="16" t="s">
        <v>76</v>
      </c>
      <c r="BK119" s="186">
        <f>ROUND(I119*H119,2)</f>
        <v>0</v>
      </c>
      <c r="BL119" s="16" t="s">
        <v>121</v>
      </c>
      <c r="BM119" s="185" t="s">
        <v>172</v>
      </c>
    </row>
    <row r="120" spans="2:65" s="1" customFormat="1" ht="19.5">
      <c r="B120" s="33"/>
      <c r="C120" s="34"/>
      <c r="D120" s="187" t="s">
        <v>123</v>
      </c>
      <c r="E120" s="34"/>
      <c r="F120" s="188" t="s">
        <v>173</v>
      </c>
      <c r="G120" s="34"/>
      <c r="H120" s="34"/>
      <c r="I120" s="101"/>
      <c r="J120" s="34"/>
      <c r="K120" s="34"/>
      <c r="L120" s="37"/>
      <c r="M120" s="189"/>
      <c r="N120" s="62"/>
      <c r="O120" s="62"/>
      <c r="P120" s="62"/>
      <c r="Q120" s="62"/>
      <c r="R120" s="62"/>
      <c r="S120" s="62"/>
      <c r="T120" s="63"/>
      <c r="AT120" s="16" t="s">
        <v>123</v>
      </c>
      <c r="AU120" s="16" t="s">
        <v>78</v>
      </c>
    </row>
    <row r="121" spans="2:65" s="1" customFormat="1" ht="146.25">
      <c r="B121" s="33"/>
      <c r="C121" s="34"/>
      <c r="D121" s="187" t="s">
        <v>125</v>
      </c>
      <c r="E121" s="34"/>
      <c r="F121" s="190" t="s">
        <v>174</v>
      </c>
      <c r="G121" s="34"/>
      <c r="H121" s="34"/>
      <c r="I121" s="101"/>
      <c r="J121" s="34"/>
      <c r="K121" s="34"/>
      <c r="L121" s="37"/>
      <c r="M121" s="189"/>
      <c r="N121" s="62"/>
      <c r="O121" s="62"/>
      <c r="P121" s="62"/>
      <c r="Q121" s="62"/>
      <c r="R121" s="62"/>
      <c r="S121" s="62"/>
      <c r="T121" s="63"/>
      <c r="AT121" s="16" t="s">
        <v>125</v>
      </c>
      <c r="AU121" s="16" t="s">
        <v>78</v>
      </c>
    </row>
    <row r="122" spans="2:65" s="12" customFormat="1" ht="11.25">
      <c r="B122" s="191"/>
      <c r="C122" s="192"/>
      <c r="D122" s="187" t="s">
        <v>127</v>
      </c>
      <c r="E122" s="193" t="s">
        <v>19</v>
      </c>
      <c r="F122" s="194" t="s">
        <v>175</v>
      </c>
      <c r="G122" s="192"/>
      <c r="H122" s="195">
        <v>46.003</v>
      </c>
      <c r="I122" s="196"/>
      <c r="J122" s="192"/>
      <c r="K122" s="192"/>
      <c r="L122" s="197"/>
      <c r="M122" s="198"/>
      <c r="N122" s="199"/>
      <c r="O122" s="199"/>
      <c r="P122" s="199"/>
      <c r="Q122" s="199"/>
      <c r="R122" s="199"/>
      <c r="S122" s="199"/>
      <c r="T122" s="200"/>
      <c r="AT122" s="201" t="s">
        <v>127</v>
      </c>
      <c r="AU122" s="201" t="s">
        <v>78</v>
      </c>
      <c r="AV122" s="12" t="s">
        <v>78</v>
      </c>
      <c r="AW122" s="12" t="s">
        <v>32</v>
      </c>
      <c r="AX122" s="12" t="s">
        <v>71</v>
      </c>
      <c r="AY122" s="201" t="s">
        <v>115</v>
      </c>
    </row>
    <row r="123" spans="2:65" s="1" customFormat="1" ht="21.6" customHeight="1">
      <c r="B123" s="33"/>
      <c r="C123" s="174" t="s">
        <v>176</v>
      </c>
      <c r="D123" s="174" t="s">
        <v>117</v>
      </c>
      <c r="E123" s="175" t="s">
        <v>177</v>
      </c>
      <c r="F123" s="176" t="s">
        <v>178</v>
      </c>
      <c r="G123" s="177" t="s">
        <v>153</v>
      </c>
      <c r="H123" s="178">
        <v>184.012</v>
      </c>
      <c r="I123" s="179"/>
      <c r="J123" s="180">
        <f>ROUND(I123*H123,2)</f>
        <v>0</v>
      </c>
      <c r="K123" s="176" t="s">
        <v>132</v>
      </c>
      <c r="L123" s="37"/>
      <c r="M123" s="181" t="s">
        <v>19</v>
      </c>
      <c r="N123" s="182" t="s">
        <v>42</v>
      </c>
      <c r="O123" s="62"/>
      <c r="P123" s="183">
        <f>O123*H123</f>
        <v>0</v>
      </c>
      <c r="Q123" s="183">
        <v>0</v>
      </c>
      <c r="R123" s="183">
        <f>Q123*H123</f>
        <v>0</v>
      </c>
      <c r="S123" s="183">
        <v>0</v>
      </c>
      <c r="T123" s="184">
        <f>S123*H123</f>
        <v>0</v>
      </c>
      <c r="AR123" s="185" t="s">
        <v>121</v>
      </c>
      <c r="AT123" s="185" t="s">
        <v>117</v>
      </c>
      <c r="AU123" s="185" t="s">
        <v>78</v>
      </c>
      <c r="AY123" s="16" t="s">
        <v>115</v>
      </c>
      <c r="BE123" s="186">
        <f>IF(N123="základní",J123,0)</f>
        <v>0</v>
      </c>
      <c r="BF123" s="186">
        <f>IF(N123="snížená",J123,0)</f>
        <v>0</v>
      </c>
      <c r="BG123" s="186">
        <f>IF(N123="zákl. přenesená",J123,0)</f>
        <v>0</v>
      </c>
      <c r="BH123" s="186">
        <f>IF(N123="sníž. přenesená",J123,0)</f>
        <v>0</v>
      </c>
      <c r="BI123" s="186">
        <f>IF(N123="nulová",J123,0)</f>
        <v>0</v>
      </c>
      <c r="BJ123" s="16" t="s">
        <v>76</v>
      </c>
      <c r="BK123" s="186">
        <f>ROUND(I123*H123,2)</f>
        <v>0</v>
      </c>
      <c r="BL123" s="16" t="s">
        <v>121</v>
      </c>
      <c r="BM123" s="185" t="s">
        <v>179</v>
      </c>
    </row>
    <row r="124" spans="2:65" s="1" customFormat="1" ht="29.25">
      <c r="B124" s="33"/>
      <c r="C124" s="34"/>
      <c r="D124" s="187" t="s">
        <v>123</v>
      </c>
      <c r="E124" s="34"/>
      <c r="F124" s="188" t="s">
        <v>180</v>
      </c>
      <c r="G124" s="34"/>
      <c r="H124" s="34"/>
      <c r="I124" s="101"/>
      <c r="J124" s="34"/>
      <c r="K124" s="34"/>
      <c r="L124" s="37"/>
      <c r="M124" s="189"/>
      <c r="N124" s="62"/>
      <c r="O124" s="62"/>
      <c r="P124" s="62"/>
      <c r="Q124" s="62"/>
      <c r="R124" s="62"/>
      <c r="S124" s="62"/>
      <c r="T124" s="63"/>
      <c r="AT124" s="16" t="s">
        <v>123</v>
      </c>
      <c r="AU124" s="16" t="s">
        <v>78</v>
      </c>
    </row>
    <row r="125" spans="2:65" s="1" customFormat="1" ht="146.25">
      <c r="B125" s="33"/>
      <c r="C125" s="34"/>
      <c r="D125" s="187" t="s">
        <v>125</v>
      </c>
      <c r="E125" s="34"/>
      <c r="F125" s="190" t="s">
        <v>174</v>
      </c>
      <c r="G125" s="34"/>
      <c r="H125" s="34"/>
      <c r="I125" s="101"/>
      <c r="J125" s="34"/>
      <c r="K125" s="34"/>
      <c r="L125" s="37"/>
      <c r="M125" s="189"/>
      <c r="N125" s="62"/>
      <c r="O125" s="62"/>
      <c r="P125" s="62"/>
      <c r="Q125" s="62"/>
      <c r="R125" s="62"/>
      <c r="S125" s="62"/>
      <c r="T125" s="63"/>
      <c r="AT125" s="16" t="s">
        <v>125</v>
      </c>
      <c r="AU125" s="16" t="s">
        <v>78</v>
      </c>
    </row>
    <row r="126" spans="2:65" s="1" customFormat="1" ht="19.5">
      <c r="B126" s="33"/>
      <c r="C126" s="34"/>
      <c r="D126" s="187" t="s">
        <v>157</v>
      </c>
      <c r="E126" s="34"/>
      <c r="F126" s="190" t="s">
        <v>181</v>
      </c>
      <c r="G126" s="34"/>
      <c r="H126" s="34"/>
      <c r="I126" s="101"/>
      <c r="J126" s="34"/>
      <c r="K126" s="34"/>
      <c r="L126" s="37"/>
      <c r="M126" s="189"/>
      <c r="N126" s="62"/>
      <c r="O126" s="62"/>
      <c r="P126" s="62"/>
      <c r="Q126" s="62"/>
      <c r="R126" s="62"/>
      <c r="S126" s="62"/>
      <c r="T126" s="63"/>
      <c r="AT126" s="16" t="s">
        <v>157</v>
      </c>
      <c r="AU126" s="16" t="s">
        <v>78</v>
      </c>
    </row>
    <row r="127" spans="2:65" s="12" customFormat="1" ht="11.25">
      <c r="B127" s="191"/>
      <c r="C127" s="192"/>
      <c r="D127" s="187" t="s">
        <v>127</v>
      </c>
      <c r="E127" s="192"/>
      <c r="F127" s="194" t="s">
        <v>182</v>
      </c>
      <c r="G127" s="192"/>
      <c r="H127" s="195">
        <v>184.012</v>
      </c>
      <c r="I127" s="196"/>
      <c r="J127" s="192"/>
      <c r="K127" s="192"/>
      <c r="L127" s="197"/>
      <c r="M127" s="198"/>
      <c r="N127" s="199"/>
      <c r="O127" s="199"/>
      <c r="P127" s="199"/>
      <c r="Q127" s="199"/>
      <c r="R127" s="199"/>
      <c r="S127" s="199"/>
      <c r="T127" s="200"/>
      <c r="AT127" s="201" t="s">
        <v>127</v>
      </c>
      <c r="AU127" s="201" t="s">
        <v>78</v>
      </c>
      <c r="AV127" s="12" t="s">
        <v>78</v>
      </c>
      <c r="AW127" s="12" t="s">
        <v>4</v>
      </c>
      <c r="AX127" s="12" t="s">
        <v>76</v>
      </c>
      <c r="AY127" s="201" t="s">
        <v>115</v>
      </c>
    </row>
    <row r="128" spans="2:65" s="1" customFormat="1" ht="14.45" customHeight="1">
      <c r="B128" s="33"/>
      <c r="C128" s="174" t="s">
        <v>183</v>
      </c>
      <c r="D128" s="174" t="s">
        <v>117</v>
      </c>
      <c r="E128" s="175" t="s">
        <v>184</v>
      </c>
      <c r="F128" s="176" t="s">
        <v>185</v>
      </c>
      <c r="G128" s="177" t="s">
        <v>153</v>
      </c>
      <c r="H128" s="178">
        <v>46.003</v>
      </c>
      <c r="I128" s="179"/>
      <c r="J128" s="180">
        <f>ROUND(I128*H128,2)</f>
        <v>0</v>
      </c>
      <c r="K128" s="176" t="s">
        <v>132</v>
      </c>
      <c r="L128" s="37"/>
      <c r="M128" s="181" t="s">
        <v>19</v>
      </c>
      <c r="N128" s="182" t="s">
        <v>42</v>
      </c>
      <c r="O128" s="62"/>
      <c r="P128" s="183">
        <f>O128*H128</f>
        <v>0</v>
      </c>
      <c r="Q128" s="183">
        <v>0</v>
      </c>
      <c r="R128" s="183">
        <f>Q128*H128</f>
        <v>0</v>
      </c>
      <c r="S128" s="183">
        <v>0</v>
      </c>
      <c r="T128" s="184">
        <f>S128*H128</f>
        <v>0</v>
      </c>
      <c r="AR128" s="185" t="s">
        <v>121</v>
      </c>
      <c r="AT128" s="185" t="s">
        <v>117</v>
      </c>
      <c r="AU128" s="185" t="s">
        <v>78</v>
      </c>
      <c r="AY128" s="16" t="s">
        <v>115</v>
      </c>
      <c r="BE128" s="186">
        <f>IF(N128="základní",J128,0)</f>
        <v>0</v>
      </c>
      <c r="BF128" s="186">
        <f>IF(N128="snížená",J128,0)</f>
        <v>0</v>
      </c>
      <c r="BG128" s="186">
        <f>IF(N128="zákl. přenesená",J128,0)</f>
        <v>0</v>
      </c>
      <c r="BH128" s="186">
        <f>IF(N128="sníž. přenesená",J128,0)</f>
        <v>0</v>
      </c>
      <c r="BI128" s="186">
        <f>IF(N128="nulová",J128,0)</f>
        <v>0</v>
      </c>
      <c r="BJ128" s="16" t="s">
        <v>76</v>
      </c>
      <c r="BK128" s="186">
        <f>ROUND(I128*H128,2)</f>
        <v>0</v>
      </c>
      <c r="BL128" s="16" t="s">
        <v>121</v>
      </c>
      <c r="BM128" s="185" t="s">
        <v>186</v>
      </c>
    </row>
    <row r="129" spans="2:65" s="1" customFormat="1" ht="11.25">
      <c r="B129" s="33"/>
      <c r="C129" s="34"/>
      <c r="D129" s="187" t="s">
        <v>123</v>
      </c>
      <c r="E129" s="34"/>
      <c r="F129" s="188" t="s">
        <v>185</v>
      </c>
      <c r="G129" s="34"/>
      <c r="H129" s="34"/>
      <c r="I129" s="101"/>
      <c r="J129" s="34"/>
      <c r="K129" s="34"/>
      <c r="L129" s="37"/>
      <c r="M129" s="189"/>
      <c r="N129" s="62"/>
      <c r="O129" s="62"/>
      <c r="P129" s="62"/>
      <c r="Q129" s="62"/>
      <c r="R129" s="62"/>
      <c r="S129" s="62"/>
      <c r="T129" s="63"/>
      <c r="AT129" s="16" t="s">
        <v>123</v>
      </c>
      <c r="AU129" s="16" t="s">
        <v>78</v>
      </c>
    </row>
    <row r="130" spans="2:65" s="1" customFormat="1" ht="234">
      <c r="B130" s="33"/>
      <c r="C130" s="34"/>
      <c r="D130" s="187" t="s">
        <v>125</v>
      </c>
      <c r="E130" s="34"/>
      <c r="F130" s="190" t="s">
        <v>187</v>
      </c>
      <c r="G130" s="34"/>
      <c r="H130" s="34"/>
      <c r="I130" s="101"/>
      <c r="J130" s="34"/>
      <c r="K130" s="34"/>
      <c r="L130" s="37"/>
      <c r="M130" s="189"/>
      <c r="N130" s="62"/>
      <c r="O130" s="62"/>
      <c r="P130" s="62"/>
      <c r="Q130" s="62"/>
      <c r="R130" s="62"/>
      <c r="S130" s="62"/>
      <c r="T130" s="63"/>
      <c r="AT130" s="16" t="s">
        <v>125</v>
      </c>
      <c r="AU130" s="16" t="s">
        <v>78</v>
      </c>
    </row>
    <row r="131" spans="2:65" s="1" customFormat="1" ht="14.45" customHeight="1">
      <c r="B131" s="33"/>
      <c r="C131" s="174" t="s">
        <v>188</v>
      </c>
      <c r="D131" s="174" t="s">
        <v>117</v>
      </c>
      <c r="E131" s="175" t="s">
        <v>189</v>
      </c>
      <c r="F131" s="176" t="s">
        <v>190</v>
      </c>
      <c r="G131" s="177" t="s">
        <v>191</v>
      </c>
      <c r="H131" s="178">
        <v>92.006</v>
      </c>
      <c r="I131" s="179"/>
      <c r="J131" s="180">
        <f>ROUND(I131*H131,2)</f>
        <v>0</v>
      </c>
      <c r="K131" s="176" t="s">
        <v>132</v>
      </c>
      <c r="L131" s="37"/>
      <c r="M131" s="181" t="s">
        <v>19</v>
      </c>
      <c r="N131" s="182" t="s">
        <v>42</v>
      </c>
      <c r="O131" s="62"/>
      <c r="P131" s="183">
        <f>O131*H131</f>
        <v>0</v>
      </c>
      <c r="Q131" s="183">
        <v>0</v>
      </c>
      <c r="R131" s="183">
        <f>Q131*H131</f>
        <v>0</v>
      </c>
      <c r="S131" s="183">
        <v>0</v>
      </c>
      <c r="T131" s="184">
        <f>S131*H131</f>
        <v>0</v>
      </c>
      <c r="AR131" s="185" t="s">
        <v>121</v>
      </c>
      <c r="AT131" s="185" t="s">
        <v>117</v>
      </c>
      <c r="AU131" s="185" t="s">
        <v>78</v>
      </c>
      <c r="AY131" s="16" t="s">
        <v>115</v>
      </c>
      <c r="BE131" s="186">
        <f>IF(N131="základní",J131,0)</f>
        <v>0</v>
      </c>
      <c r="BF131" s="186">
        <f>IF(N131="snížená",J131,0)</f>
        <v>0</v>
      </c>
      <c r="BG131" s="186">
        <f>IF(N131="zákl. přenesená",J131,0)</f>
        <v>0</v>
      </c>
      <c r="BH131" s="186">
        <f>IF(N131="sníž. přenesená",J131,0)</f>
        <v>0</v>
      </c>
      <c r="BI131" s="186">
        <f>IF(N131="nulová",J131,0)</f>
        <v>0</v>
      </c>
      <c r="BJ131" s="16" t="s">
        <v>76</v>
      </c>
      <c r="BK131" s="186">
        <f>ROUND(I131*H131,2)</f>
        <v>0</v>
      </c>
      <c r="BL131" s="16" t="s">
        <v>121</v>
      </c>
      <c r="BM131" s="185" t="s">
        <v>192</v>
      </c>
    </row>
    <row r="132" spans="2:65" s="1" customFormat="1" ht="19.5">
      <c r="B132" s="33"/>
      <c r="C132" s="34"/>
      <c r="D132" s="187" t="s">
        <v>123</v>
      </c>
      <c r="E132" s="34"/>
      <c r="F132" s="188" t="s">
        <v>193</v>
      </c>
      <c r="G132" s="34"/>
      <c r="H132" s="34"/>
      <c r="I132" s="101"/>
      <c r="J132" s="34"/>
      <c r="K132" s="34"/>
      <c r="L132" s="37"/>
      <c r="M132" s="189"/>
      <c r="N132" s="62"/>
      <c r="O132" s="62"/>
      <c r="P132" s="62"/>
      <c r="Q132" s="62"/>
      <c r="R132" s="62"/>
      <c r="S132" s="62"/>
      <c r="T132" s="63"/>
      <c r="AT132" s="16" t="s">
        <v>123</v>
      </c>
      <c r="AU132" s="16" t="s">
        <v>78</v>
      </c>
    </row>
    <row r="133" spans="2:65" s="1" customFormat="1" ht="29.25">
      <c r="B133" s="33"/>
      <c r="C133" s="34"/>
      <c r="D133" s="187" t="s">
        <v>125</v>
      </c>
      <c r="E133" s="34"/>
      <c r="F133" s="190" t="s">
        <v>194</v>
      </c>
      <c r="G133" s="34"/>
      <c r="H133" s="34"/>
      <c r="I133" s="101"/>
      <c r="J133" s="34"/>
      <c r="K133" s="34"/>
      <c r="L133" s="37"/>
      <c r="M133" s="189"/>
      <c r="N133" s="62"/>
      <c r="O133" s="62"/>
      <c r="P133" s="62"/>
      <c r="Q133" s="62"/>
      <c r="R133" s="62"/>
      <c r="S133" s="62"/>
      <c r="T133" s="63"/>
      <c r="AT133" s="16" t="s">
        <v>125</v>
      </c>
      <c r="AU133" s="16" t="s">
        <v>78</v>
      </c>
    </row>
    <row r="134" spans="2:65" s="12" customFormat="1" ht="11.25">
      <c r="B134" s="191"/>
      <c r="C134" s="192"/>
      <c r="D134" s="187" t="s">
        <v>127</v>
      </c>
      <c r="E134" s="192"/>
      <c r="F134" s="194" t="s">
        <v>195</v>
      </c>
      <c r="G134" s="192"/>
      <c r="H134" s="195">
        <v>92.006</v>
      </c>
      <c r="I134" s="196"/>
      <c r="J134" s="192"/>
      <c r="K134" s="192"/>
      <c r="L134" s="197"/>
      <c r="M134" s="198"/>
      <c r="N134" s="199"/>
      <c r="O134" s="199"/>
      <c r="P134" s="199"/>
      <c r="Q134" s="199"/>
      <c r="R134" s="199"/>
      <c r="S134" s="199"/>
      <c r="T134" s="200"/>
      <c r="AT134" s="201" t="s">
        <v>127</v>
      </c>
      <c r="AU134" s="201" t="s">
        <v>78</v>
      </c>
      <c r="AV134" s="12" t="s">
        <v>78</v>
      </c>
      <c r="AW134" s="12" t="s">
        <v>4</v>
      </c>
      <c r="AX134" s="12" t="s">
        <v>76</v>
      </c>
      <c r="AY134" s="201" t="s">
        <v>115</v>
      </c>
    </row>
    <row r="135" spans="2:65" s="1" customFormat="1" ht="14.45" customHeight="1">
      <c r="B135" s="33"/>
      <c r="C135" s="174" t="s">
        <v>196</v>
      </c>
      <c r="D135" s="174" t="s">
        <v>117</v>
      </c>
      <c r="E135" s="175" t="s">
        <v>197</v>
      </c>
      <c r="F135" s="176" t="s">
        <v>198</v>
      </c>
      <c r="G135" s="177" t="s">
        <v>153</v>
      </c>
      <c r="H135" s="178">
        <v>22.518999999999998</v>
      </c>
      <c r="I135" s="179"/>
      <c r="J135" s="180">
        <f>ROUND(I135*H135,2)</f>
        <v>0</v>
      </c>
      <c r="K135" s="176" t="s">
        <v>132</v>
      </c>
      <c r="L135" s="37"/>
      <c r="M135" s="181" t="s">
        <v>19</v>
      </c>
      <c r="N135" s="182" t="s">
        <v>42</v>
      </c>
      <c r="O135" s="62"/>
      <c r="P135" s="183">
        <f>O135*H135</f>
        <v>0</v>
      </c>
      <c r="Q135" s="183">
        <v>0</v>
      </c>
      <c r="R135" s="183">
        <f>Q135*H135</f>
        <v>0</v>
      </c>
      <c r="S135" s="183">
        <v>0</v>
      </c>
      <c r="T135" s="184">
        <f>S135*H135</f>
        <v>0</v>
      </c>
      <c r="AR135" s="185" t="s">
        <v>121</v>
      </c>
      <c r="AT135" s="185" t="s">
        <v>117</v>
      </c>
      <c r="AU135" s="185" t="s">
        <v>78</v>
      </c>
      <c r="AY135" s="16" t="s">
        <v>115</v>
      </c>
      <c r="BE135" s="186">
        <f>IF(N135="základní",J135,0)</f>
        <v>0</v>
      </c>
      <c r="BF135" s="186">
        <f>IF(N135="snížená",J135,0)</f>
        <v>0</v>
      </c>
      <c r="BG135" s="186">
        <f>IF(N135="zákl. přenesená",J135,0)</f>
        <v>0</v>
      </c>
      <c r="BH135" s="186">
        <f>IF(N135="sníž. přenesená",J135,0)</f>
        <v>0</v>
      </c>
      <c r="BI135" s="186">
        <f>IF(N135="nulová",J135,0)</f>
        <v>0</v>
      </c>
      <c r="BJ135" s="16" t="s">
        <v>76</v>
      </c>
      <c r="BK135" s="186">
        <f>ROUND(I135*H135,2)</f>
        <v>0</v>
      </c>
      <c r="BL135" s="16" t="s">
        <v>121</v>
      </c>
      <c r="BM135" s="185" t="s">
        <v>199</v>
      </c>
    </row>
    <row r="136" spans="2:65" s="1" customFormat="1" ht="19.5">
      <c r="B136" s="33"/>
      <c r="C136" s="34"/>
      <c r="D136" s="187" t="s">
        <v>123</v>
      </c>
      <c r="E136" s="34"/>
      <c r="F136" s="188" t="s">
        <v>200</v>
      </c>
      <c r="G136" s="34"/>
      <c r="H136" s="34"/>
      <c r="I136" s="101"/>
      <c r="J136" s="34"/>
      <c r="K136" s="34"/>
      <c r="L136" s="37"/>
      <c r="M136" s="189"/>
      <c r="N136" s="62"/>
      <c r="O136" s="62"/>
      <c r="P136" s="62"/>
      <c r="Q136" s="62"/>
      <c r="R136" s="62"/>
      <c r="S136" s="62"/>
      <c r="T136" s="63"/>
      <c r="AT136" s="16" t="s">
        <v>123</v>
      </c>
      <c r="AU136" s="16" t="s">
        <v>78</v>
      </c>
    </row>
    <row r="137" spans="2:65" s="1" customFormat="1" ht="351">
      <c r="B137" s="33"/>
      <c r="C137" s="34"/>
      <c r="D137" s="187" t="s">
        <v>125</v>
      </c>
      <c r="E137" s="34"/>
      <c r="F137" s="190" t="s">
        <v>201</v>
      </c>
      <c r="G137" s="34"/>
      <c r="H137" s="34"/>
      <c r="I137" s="101"/>
      <c r="J137" s="34"/>
      <c r="K137" s="34"/>
      <c r="L137" s="37"/>
      <c r="M137" s="189"/>
      <c r="N137" s="62"/>
      <c r="O137" s="62"/>
      <c r="P137" s="62"/>
      <c r="Q137" s="62"/>
      <c r="R137" s="62"/>
      <c r="S137" s="62"/>
      <c r="T137" s="63"/>
      <c r="AT137" s="16" t="s">
        <v>125</v>
      </c>
      <c r="AU137" s="16" t="s">
        <v>78</v>
      </c>
    </row>
    <row r="138" spans="2:65" s="13" customFormat="1" ht="11.25">
      <c r="B138" s="202"/>
      <c r="C138" s="203"/>
      <c r="D138" s="187" t="s">
        <v>127</v>
      </c>
      <c r="E138" s="204" t="s">
        <v>19</v>
      </c>
      <c r="F138" s="205" t="s">
        <v>202</v>
      </c>
      <c r="G138" s="203"/>
      <c r="H138" s="204" t="s">
        <v>19</v>
      </c>
      <c r="I138" s="206"/>
      <c r="J138" s="203"/>
      <c r="K138" s="203"/>
      <c r="L138" s="207"/>
      <c r="M138" s="208"/>
      <c r="N138" s="209"/>
      <c r="O138" s="209"/>
      <c r="P138" s="209"/>
      <c r="Q138" s="209"/>
      <c r="R138" s="209"/>
      <c r="S138" s="209"/>
      <c r="T138" s="210"/>
      <c r="AT138" s="211" t="s">
        <v>127</v>
      </c>
      <c r="AU138" s="211" t="s">
        <v>78</v>
      </c>
      <c r="AV138" s="13" t="s">
        <v>76</v>
      </c>
      <c r="AW138" s="13" t="s">
        <v>32</v>
      </c>
      <c r="AX138" s="13" t="s">
        <v>71</v>
      </c>
      <c r="AY138" s="211" t="s">
        <v>115</v>
      </c>
    </row>
    <row r="139" spans="2:65" s="12" customFormat="1" ht="11.25">
      <c r="B139" s="191"/>
      <c r="C139" s="192"/>
      <c r="D139" s="187" t="s">
        <v>127</v>
      </c>
      <c r="E139" s="193" t="s">
        <v>19</v>
      </c>
      <c r="F139" s="194" t="s">
        <v>203</v>
      </c>
      <c r="G139" s="192"/>
      <c r="H139" s="195">
        <v>3.45</v>
      </c>
      <c r="I139" s="196"/>
      <c r="J139" s="192"/>
      <c r="K139" s="192"/>
      <c r="L139" s="197"/>
      <c r="M139" s="198"/>
      <c r="N139" s="199"/>
      <c r="O139" s="199"/>
      <c r="P139" s="199"/>
      <c r="Q139" s="199"/>
      <c r="R139" s="199"/>
      <c r="S139" s="199"/>
      <c r="T139" s="200"/>
      <c r="AT139" s="201" t="s">
        <v>127</v>
      </c>
      <c r="AU139" s="201" t="s">
        <v>78</v>
      </c>
      <c r="AV139" s="12" t="s">
        <v>78</v>
      </c>
      <c r="AW139" s="12" t="s">
        <v>32</v>
      </c>
      <c r="AX139" s="12" t="s">
        <v>71</v>
      </c>
      <c r="AY139" s="201" t="s">
        <v>115</v>
      </c>
    </row>
    <row r="140" spans="2:65" s="12" customFormat="1" ht="11.25">
      <c r="B140" s="191"/>
      <c r="C140" s="192"/>
      <c r="D140" s="187" t="s">
        <v>127</v>
      </c>
      <c r="E140" s="193" t="s">
        <v>19</v>
      </c>
      <c r="F140" s="194" t="s">
        <v>204</v>
      </c>
      <c r="G140" s="192"/>
      <c r="H140" s="195">
        <v>1.4910000000000001</v>
      </c>
      <c r="I140" s="196"/>
      <c r="J140" s="192"/>
      <c r="K140" s="192"/>
      <c r="L140" s="197"/>
      <c r="M140" s="198"/>
      <c r="N140" s="199"/>
      <c r="O140" s="199"/>
      <c r="P140" s="199"/>
      <c r="Q140" s="199"/>
      <c r="R140" s="199"/>
      <c r="S140" s="199"/>
      <c r="T140" s="200"/>
      <c r="AT140" s="201" t="s">
        <v>127</v>
      </c>
      <c r="AU140" s="201" t="s">
        <v>78</v>
      </c>
      <c r="AV140" s="12" t="s">
        <v>78</v>
      </c>
      <c r="AW140" s="12" t="s">
        <v>32</v>
      </c>
      <c r="AX140" s="12" t="s">
        <v>71</v>
      </c>
      <c r="AY140" s="201" t="s">
        <v>115</v>
      </c>
    </row>
    <row r="141" spans="2:65" s="12" customFormat="1" ht="11.25">
      <c r="B141" s="191"/>
      <c r="C141" s="192"/>
      <c r="D141" s="187" t="s">
        <v>127</v>
      </c>
      <c r="E141" s="193" t="s">
        <v>19</v>
      </c>
      <c r="F141" s="194" t="s">
        <v>205</v>
      </c>
      <c r="G141" s="192"/>
      <c r="H141" s="195">
        <v>13.657999999999999</v>
      </c>
      <c r="I141" s="196"/>
      <c r="J141" s="192"/>
      <c r="K141" s="192"/>
      <c r="L141" s="197"/>
      <c r="M141" s="198"/>
      <c r="N141" s="199"/>
      <c r="O141" s="199"/>
      <c r="P141" s="199"/>
      <c r="Q141" s="199"/>
      <c r="R141" s="199"/>
      <c r="S141" s="199"/>
      <c r="T141" s="200"/>
      <c r="AT141" s="201" t="s">
        <v>127</v>
      </c>
      <c r="AU141" s="201" t="s">
        <v>78</v>
      </c>
      <c r="AV141" s="12" t="s">
        <v>78</v>
      </c>
      <c r="AW141" s="12" t="s">
        <v>32</v>
      </c>
      <c r="AX141" s="12" t="s">
        <v>71</v>
      </c>
      <c r="AY141" s="201" t="s">
        <v>115</v>
      </c>
    </row>
    <row r="142" spans="2:65" s="13" customFormat="1" ht="11.25">
      <c r="B142" s="202"/>
      <c r="C142" s="203"/>
      <c r="D142" s="187" t="s">
        <v>127</v>
      </c>
      <c r="E142" s="204" t="s">
        <v>19</v>
      </c>
      <c r="F142" s="205" t="s">
        <v>206</v>
      </c>
      <c r="G142" s="203"/>
      <c r="H142" s="204" t="s">
        <v>19</v>
      </c>
      <c r="I142" s="206"/>
      <c r="J142" s="203"/>
      <c r="K142" s="203"/>
      <c r="L142" s="207"/>
      <c r="M142" s="208"/>
      <c r="N142" s="209"/>
      <c r="O142" s="209"/>
      <c r="P142" s="209"/>
      <c r="Q142" s="209"/>
      <c r="R142" s="209"/>
      <c r="S142" s="209"/>
      <c r="T142" s="210"/>
      <c r="AT142" s="211" t="s">
        <v>127</v>
      </c>
      <c r="AU142" s="211" t="s">
        <v>78</v>
      </c>
      <c r="AV142" s="13" t="s">
        <v>76</v>
      </c>
      <c r="AW142" s="13" t="s">
        <v>32</v>
      </c>
      <c r="AX142" s="13" t="s">
        <v>71</v>
      </c>
      <c r="AY142" s="211" t="s">
        <v>115</v>
      </c>
    </row>
    <row r="143" spans="2:65" s="12" customFormat="1" ht="11.25">
      <c r="B143" s="191"/>
      <c r="C143" s="192"/>
      <c r="D143" s="187" t="s">
        <v>127</v>
      </c>
      <c r="E143" s="193" t="s">
        <v>19</v>
      </c>
      <c r="F143" s="194" t="s">
        <v>207</v>
      </c>
      <c r="G143" s="192"/>
      <c r="H143" s="195">
        <v>3.92</v>
      </c>
      <c r="I143" s="196"/>
      <c r="J143" s="192"/>
      <c r="K143" s="192"/>
      <c r="L143" s="197"/>
      <c r="M143" s="198"/>
      <c r="N143" s="199"/>
      <c r="O143" s="199"/>
      <c r="P143" s="199"/>
      <c r="Q143" s="199"/>
      <c r="R143" s="199"/>
      <c r="S143" s="199"/>
      <c r="T143" s="200"/>
      <c r="AT143" s="201" t="s">
        <v>127</v>
      </c>
      <c r="AU143" s="201" t="s">
        <v>78</v>
      </c>
      <c r="AV143" s="12" t="s">
        <v>78</v>
      </c>
      <c r="AW143" s="12" t="s">
        <v>32</v>
      </c>
      <c r="AX143" s="12" t="s">
        <v>71</v>
      </c>
      <c r="AY143" s="201" t="s">
        <v>115</v>
      </c>
    </row>
    <row r="144" spans="2:65" s="11" customFormat="1" ht="22.9" customHeight="1">
      <c r="B144" s="158"/>
      <c r="C144" s="159"/>
      <c r="D144" s="160" t="s">
        <v>70</v>
      </c>
      <c r="E144" s="172" t="s">
        <v>78</v>
      </c>
      <c r="F144" s="172" t="s">
        <v>208</v>
      </c>
      <c r="G144" s="159"/>
      <c r="H144" s="159"/>
      <c r="I144" s="162"/>
      <c r="J144" s="173">
        <f>BK144</f>
        <v>0</v>
      </c>
      <c r="K144" s="159"/>
      <c r="L144" s="164"/>
      <c r="M144" s="165"/>
      <c r="N144" s="166"/>
      <c r="O144" s="166"/>
      <c r="P144" s="167">
        <f>SUM(P145:P180)</f>
        <v>0</v>
      </c>
      <c r="Q144" s="166"/>
      <c r="R144" s="167">
        <f>SUM(R145:R180)</f>
        <v>65.38637172</v>
      </c>
      <c r="S144" s="166"/>
      <c r="T144" s="168">
        <f>SUM(T145:T180)</f>
        <v>0</v>
      </c>
      <c r="AR144" s="169" t="s">
        <v>76</v>
      </c>
      <c r="AT144" s="170" t="s">
        <v>70</v>
      </c>
      <c r="AU144" s="170" t="s">
        <v>76</v>
      </c>
      <c r="AY144" s="169" t="s">
        <v>115</v>
      </c>
      <c r="BK144" s="171">
        <f>SUM(BK145:BK180)</f>
        <v>0</v>
      </c>
    </row>
    <row r="145" spans="2:65" s="1" customFormat="1" ht="14.45" customHeight="1">
      <c r="B145" s="33"/>
      <c r="C145" s="174" t="s">
        <v>209</v>
      </c>
      <c r="D145" s="174" t="s">
        <v>117</v>
      </c>
      <c r="E145" s="175" t="s">
        <v>210</v>
      </c>
      <c r="F145" s="176" t="s">
        <v>211</v>
      </c>
      <c r="G145" s="177" t="s">
        <v>153</v>
      </c>
      <c r="H145" s="178">
        <v>1.1759999999999999</v>
      </c>
      <c r="I145" s="179"/>
      <c r="J145" s="180">
        <f>ROUND(I145*H145,2)</f>
        <v>0</v>
      </c>
      <c r="K145" s="176" t="s">
        <v>132</v>
      </c>
      <c r="L145" s="37"/>
      <c r="M145" s="181" t="s">
        <v>19</v>
      </c>
      <c r="N145" s="182" t="s">
        <v>42</v>
      </c>
      <c r="O145" s="62"/>
      <c r="P145" s="183">
        <f>O145*H145</f>
        <v>0</v>
      </c>
      <c r="Q145" s="183">
        <v>1.63</v>
      </c>
      <c r="R145" s="183">
        <f>Q145*H145</f>
        <v>1.9168799999999997</v>
      </c>
      <c r="S145" s="183">
        <v>0</v>
      </c>
      <c r="T145" s="184">
        <f>S145*H145</f>
        <v>0</v>
      </c>
      <c r="AR145" s="185" t="s">
        <v>121</v>
      </c>
      <c r="AT145" s="185" t="s">
        <v>117</v>
      </c>
      <c r="AU145" s="185" t="s">
        <v>78</v>
      </c>
      <c r="AY145" s="16" t="s">
        <v>115</v>
      </c>
      <c r="BE145" s="186">
        <f>IF(N145="základní",J145,0)</f>
        <v>0</v>
      </c>
      <c r="BF145" s="186">
        <f>IF(N145="snížená",J145,0)</f>
        <v>0</v>
      </c>
      <c r="BG145" s="186">
        <f>IF(N145="zákl. přenesená",J145,0)</f>
        <v>0</v>
      </c>
      <c r="BH145" s="186">
        <f>IF(N145="sníž. přenesená",J145,0)</f>
        <v>0</v>
      </c>
      <c r="BI145" s="186">
        <f>IF(N145="nulová",J145,0)</f>
        <v>0</v>
      </c>
      <c r="BJ145" s="16" t="s">
        <v>76</v>
      </c>
      <c r="BK145" s="186">
        <f>ROUND(I145*H145,2)</f>
        <v>0</v>
      </c>
      <c r="BL145" s="16" t="s">
        <v>121</v>
      </c>
      <c r="BM145" s="185" t="s">
        <v>212</v>
      </c>
    </row>
    <row r="146" spans="2:65" s="1" customFormat="1" ht="11.25">
      <c r="B146" s="33"/>
      <c r="C146" s="34"/>
      <c r="D146" s="187" t="s">
        <v>123</v>
      </c>
      <c r="E146" s="34"/>
      <c r="F146" s="188" t="s">
        <v>213</v>
      </c>
      <c r="G146" s="34"/>
      <c r="H146" s="34"/>
      <c r="I146" s="101"/>
      <c r="J146" s="34"/>
      <c r="K146" s="34"/>
      <c r="L146" s="37"/>
      <c r="M146" s="189"/>
      <c r="N146" s="62"/>
      <c r="O146" s="62"/>
      <c r="P146" s="62"/>
      <c r="Q146" s="62"/>
      <c r="R146" s="62"/>
      <c r="S146" s="62"/>
      <c r="T146" s="63"/>
      <c r="AT146" s="16" t="s">
        <v>123</v>
      </c>
      <c r="AU146" s="16" t="s">
        <v>78</v>
      </c>
    </row>
    <row r="147" spans="2:65" s="1" customFormat="1" ht="39">
      <c r="B147" s="33"/>
      <c r="C147" s="34"/>
      <c r="D147" s="187" t="s">
        <v>125</v>
      </c>
      <c r="E147" s="34"/>
      <c r="F147" s="190" t="s">
        <v>214</v>
      </c>
      <c r="G147" s="34"/>
      <c r="H147" s="34"/>
      <c r="I147" s="101"/>
      <c r="J147" s="34"/>
      <c r="K147" s="34"/>
      <c r="L147" s="37"/>
      <c r="M147" s="189"/>
      <c r="N147" s="62"/>
      <c r="O147" s="62"/>
      <c r="P147" s="62"/>
      <c r="Q147" s="62"/>
      <c r="R147" s="62"/>
      <c r="S147" s="62"/>
      <c r="T147" s="63"/>
      <c r="AT147" s="16" t="s">
        <v>125</v>
      </c>
      <c r="AU147" s="16" t="s">
        <v>78</v>
      </c>
    </row>
    <row r="148" spans="2:65" s="13" customFormat="1" ht="11.25">
      <c r="B148" s="202"/>
      <c r="C148" s="203"/>
      <c r="D148" s="187" t="s">
        <v>127</v>
      </c>
      <c r="E148" s="204" t="s">
        <v>19</v>
      </c>
      <c r="F148" s="205" t="s">
        <v>206</v>
      </c>
      <c r="G148" s="203"/>
      <c r="H148" s="204" t="s">
        <v>19</v>
      </c>
      <c r="I148" s="206"/>
      <c r="J148" s="203"/>
      <c r="K148" s="203"/>
      <c r="L148" s="207"/>
      <c r="M148" s="208"/>
      <c r="N148" s="209"/>
      <c r="O148" s="209"/>
      <c r="P148" s="209"/>
      <c r="Q148" s="209"/>
      <c r="R148" s="209"/>
      <c r="S148" s="209"/>
      <c r="T148" s="210"/>
      <c r="AT148" s="211" t="s">
        <v>127</v>
      </c>
      <c r="AU148" s="211" t="s">
        <v>78</v>
      </c>
      <c r="AV148" s="13" t="s">
        <v>76</v>
      </c>
      <c r="AW148" s="13" t="s">
        <v>32</v>
      </c>
      <c r="AX148" s="13" t="s">
        <v>71</v>
      </c>
      <c r="AY148" s="211" t="s">
        <v>115</v>
      </c>
    </row>
    <row r="149" spans="2:65" s="12" customFormat="1" ht="11.25">
      <c r="B149" s="191"/>
      <c r="C149" s="192"/>
      <c r="D149" s="187" t="s">
        <v>127</v>
      </c>
      <c r="E149" s="193" t="s">
        <v>19</v>
      </c>
      <c r="F149" s="194" t="s">
        <v>215</v>
      </c>
      <c r="G149" s="192"/>
      <c r="H149" s="195">
        <v>1.1759999999999999</v>
      </c>
      <c r="I149" s="196"/>
      <c r="J149" s="192"/>
      <c r="K149" s="192"/>
      <c r="L149" s="197"/>
      <c r="M149" s="198"/>
      <c r="N149" s="199"/>
      <c r="O149" s="199"/>
      <c r="P149" s="199"/>
      <c r="Q149" s="199"/>
      <c r="R149" s="199"/>
      <c r="S149" s="199"/>
      <c r="T149" s="200"/>
      <c r="AT149" s="201" t="s">
        <v>127</v>
      </c>
      <c r="AU149" s="201" t="s">
        <v>78</v>
      </c>
      <c r="AV149" s="12" t="s">
        <v>78</v>
      </c>
      <c r="AW149" s="12" t="s">
        <v>32</v>
      </c>
      <c r="AX149" s="12" t="s">
        <v>71</v>
      </c>
      <c r="AY149" s="201" t="s">
        <v>115</v>
      </c>
    </row>
    <row r="150" spans="2:65" s="1" customFormat="1" ht="14.45" customHeight="1">
      <c r="B150" s="33"/>
      <c r="C150" s="174" t="s">
        <v>216</v>
      </c>
      <c r="D150" s="174" t="s">
        <v>117</v>
      </c>
      <c r="E150" s="175" t="s">
        <v>217</v>
      </c>
      <c r="F150" s="176" t="s">
        <v>218</v>
      </c>
      <c r="G150" s="177" t="s">
        <v>153</v>
      </c>
      <c r="H150" s="178">
        <v>1.1759999999999999</v>
      </c>
      <c r="I150" s="179"/>
      <c r="J150" s="180">
        <f>ROUND(I150*H150,2)</f>
        <v>0</v>
      </c>
      <c r="K150" s="176" t="s">
        <v>132</v>
      </c>
      <c r="L150" s="37"/>
      <c r="M150" s="181" t="s">
        <v>19</v>
      </c>
      <c r="N150" s="182" t="s">
        <v>42</v>
      </c>
      <c r="O150" s="62"/>
      <c r="P150" s="183">
        <f>O150*H150</f>
        <v>0</v>
      </c>
      <c r="Q150" s="183">
        <v>1.9205000000000001</v>
      </c>
      <c r="R150" s="183">
        <f>Q150*H150</f>
        <v>2.258508</v>
      </c>
      <c r="S150" s="183">
        <v>0</v>
      </c>
      <c r="T150" s="184">
        <f>S150*H150</f>
        <v>0</v>
      </c>
      <c r="AR150" s="185" t="s">
        <v>121</v>
      </c>
      <c r="AT150" s="185" t="s">
        <v>117</v>
      </c>
      <c r="AU150" s="185" t="s">
        <v>78</v>
      </c>
      <c r="AY150" s="16" t="s">
        <v>115</v>
      </c>
      <c r="BE150" s="186">
        <f>IF(N150="základní",J150,0)</f>
        <v>0</v>
      </c>
      <c r="BF150" s="186">
        <f>IF(N150="snížená",J150,0)</f>
        <v>0</v>
      </c>
      <c r="BG150" s="186">
        <f>IF(N150="zákl. přenesená",J150,0)</f>
        <v>0</v>
      </c>
      <c r="BH150" s="186">
        <f>IF(N150="sníž. přenesená",J150,0)</f>
        <v>0</v>
      </c>
      <c r="BI150" s="186">
        <f>IF(N150="nulová",J150,0)</f>
        <v>0</v>
      </c>
      <c r="BJ150" s="16" t="s">
        <v>76</v>
      </c>
      <c r="BK150" s="186">
        <f>ROUND(I150*H150,2)</f>
        <v>0</v>
      </c>
      <c r="BL150" s="16" t="s">
        <v>121</v>
      </c>
      <c r="BM150" s="185" t="s">
        <v>219</v>
      </c>
    </row>
    <row r="151" spans="2:65" s="1" customFormat="1" ht="11.25">
      <c r="B151" s="33"/>
      <c r="C151" s="34"/>
      <c r="D151" s="187" t="s">
        <v>123</v>
      </c>
      <c r="E151" s="34"/>
      <c r="F151" s="188" t="s">
        <v>218</v>
      </c>
      <c r="G151" s="34"/>
      <c r="H151" s="34"/>
      <c r="I151" s="101"/>
      <c r="J151" s="34"/>
      <c r="K151" s="34"/>
      <c r="L151" s="37"/>
      <c r="M151" s="189"/>
      <c r="N151" s="62"/>
      <c r="O151" s="62"/>
      <c r="P151" s="62"/>
      <c r="Q151" s="62"/>
      <c r="R151" s="62"/>
      <c r="S151" s="62"/>
      <c r="T151" s="63"/>
      <c r="AT151" s="16" t="s">
        <v>123</v>
      </c>
      <c r="AU151" s="16" t="s">
        <v>78</v>
      </c>
    </row>
    <row r="152" spans="2:65" s="1" customFormat="1" ht="39">
      <c r="B152" s="33"/>
      <c r="C152" s="34"/>
      <c r="D152" s="187" t="s">
        <v>125</v>
      </c>
      <c r="E152" s="34"/>
      <c r="F152" s="190" t="s">
        <v>214</v>
      </c>
      <c r="G152" s="34"/>
      <c r="H152" s="34"/>
      <c r="I152" s="101"/>
      <c r="J152" s="34"/>
      <c r="K152" s="34"/>
      <c r="L152" s="37"/>
      <c r="M152" s="189"/>
      <c r="N152" s="62"/>
      <c r="O152" s="62"/>
      <c r="P152" s="62"/>
      <c r="Q152" s="62"/>
      <c r="R152" s="62"/>
      <c r="S152" s="62"/>
      <c r="T152" s="63"/>
      <c r="AT152" s="16" t="s">
        <v>125</v>
      </c>
      <c r="AU152" s="16" t="s">
        <v>78</v>
      </c>
    </row>
    <row r="153" spans="2:65" s="13" customFormat="1" ht="11.25">
      <c r="B153" s="202"/>
      <c r="C153" s="203"/>
      <c r="D153" s="187" t="s">
        <v>127</v>
      </c>
      <c r="E153" s="204" t="s">
        <v>19</v>
      </c>
      <c r="F153" s="205" t="s">
        <v>206</v>
      </c>
      <c r="G153" s="203"/>
      <c r="H153" s="204" t="s">
        <v>19</v>
      </c>
      <c r="I153" s="206"/>
      <c r="J153" s="203"/>
      <c r="K153" s="203"/>
      <c r="L153" s="207"/>
      <c r="M153" s="208"/>
      <c r="N153" s="209"/>
      <c r="O153" s="209"/>
      <c r="P153" s="209"/>
      <c r="Q153" s="209"/>
      <c r="R153" s="209"/>
      <c r="S153" s="209"/>
      <c r="T153" s="210"/>
      <c r="AT153" s="211" t="s">
        <v>127</v>
      </c>
      <c r="AU153" s="211" t="s">
        <v>78</v>
      </c>
      <c r="AV153" s="13" t="s">
        <v>76</v>
      </c>
      <c r="AW153" s="13" t="s">
        <v>32</v>
      </c>
      <c r="AX153" s="13" t="s">
        <v>71</v>
      </c>
      <c r="AY153" s="211" t="s">
        <v>115</v>
      </c>
    </row>
    <row r="154" spans="2:65" s="12" customFormat="1" ht="11.25">
      <c r="B154" s="191"/>
      <c r="C154" s="192"/>
      <c r="D154" s="187" t="s">
        <v>127</v>
      </c>
      <c r="E154" s="193" t="s">
        <v>19</v>
      </c>
      <c r="F154" s="194" t="s">
        <v>215</v>
      </c>
      <c r="G154" s="192"/>
      <c r="H154" s="195">
        <v>1.1759999999999999</v>
      </c>
      <c r="I154" s="196"/>
      <c r="J154" s="192"/>
      <c r="K154" s="192"/>
      <c r="L154" s="197"/>
      <c r="M154" s="198"/>
      <c r="N154" s="199"/>
      <c r="O154" s="199"/>
      <c r="P154" s="199"/>
      <c r="Q154" s="199"/>
      <c r="R154" s="199"/>
      <c r="S154" s="199"/>
      <c r="T154" s="200"/>
      <c r="AT154" s="201" t="s">
        <v>127</v>
      </c>
      <c r="AU154" s="201" t="s">
        <v>78</v>
      </c>
      <c r="AV154" s="12" t="s">
        <v>78</v>
      </c>
      <c r="AW154" s="12" t="s">
        <v>32</v>
      </c>
      <c r="AX154" s="12" t="s">
        <v>71</v>
      </c>
      <c r="AY154" s="201" t="s">
        <v>115</v>
      </c>
    </row>
    <row r="155" spans="2:65" s="1" customFormat="1" ht="14.45" customHeight="1">
      <c r="B155" s="33"/>
      <c r="C155" s="174" t="s">
        <v>8</v>
      </c>
      <c r="D155" s="174" t="s">
        <v>117</v>
      </c>
      <c r="E155" s="175" t="s">
        <v>220</v>
      </c>
      <c r="F155" s="176" t="s">
        <v>221</v>
      </c>
      <c r="G155" s="177" t="s">
        <v>131</v>
      </c>
      <c r="H155" s="178">
        <v>185.88</v>
      </c>
      <c r="I155" s="179"/>
      <c r="J155" s="180">
        <f>ROUND(I155*H155,2)</f>
        <v>0</v>
      </c>
      <c r="K155" s="176" t="s">
        <v>132</v>
      </c>
      <c r="L155" s="37"/>
      <c r="M155" s="181" t="s">
        <v>19</v>
      </c>
      <c r="N155" s="182" t="s">
        <v>42</v>
      </c>
      <c r="O155" s="62"/>
      <c r="P155" s="183">
        <f>O155*H155</f>
        <v>0</v>
      </c>
      <c r="Q155" s="183">
        <v>1.6000000000000001E-4</v>
      </c>
      <c r="R155" s="183">
        <f>Q155*H155</f>
        <v>2.9740800000000001E-2</v>
      </c>
      <c r="S155" s="183">
        <v>0</v>
      </c>
      <c r="T155" s="184">
        <f>S155*H155</f>
        <v>0</v>
      </c>
      <c r="AR155" s="185" t="s">
        <v>121</v>
      </c>
      <c r="AT155" s="185" t="s">
        <v>117</v>
      </c>
      <c r="AU155" s="185" t="s">
        <v>78</v>
      </c>
      <c r="AY155" s="16" t="s">
        <v>115</v>
      </c>
      <c r="BE155" s="186">
        <f>IF(N155="základní",J155,0)</f>
        <v>0</v>
      </c>
      <c r="BF155" s="186">
        <f>IF(N155="snížená",J155,0)</f>
        <v>0</v>
      </c>
      <c r="BG155" s="186">
        <f>IF(N155="zákl. přenesená",J155,0)</f>
        <v>0</v>
      </c>
      <c r="BH155" s="186">
        <f>IF(N155="sníž. přenesená",J155,0)</f>
        <v>0</v>
      </c>
      <c r="BI155" s="186">
        <f>IF(N155="nulová",J155,0)</f>
        <v>0</v>
      </c>
      <c r="BJ155" s="16" t="s">
        <v>76</v>
      </c>
      <c r="BK155" s="186">
        <f>ROUND(I155*H155,2)</f>
        <v>0</v>
      </c>
      <c r="BL155" s="16" t="s">
        <v>121</v>
      </c>
      <c r="BM155" s="185" t="s">
        <v>222</v>
      </c>
    </row>
    <row r="156" spans="2:65" s="1" customFormat="1" ht="11.25">
      <c r="B156" s="33"/>
      <c r="C156" s="34"/>
      <c r="D156" s="187" t="s">
        <v>123</v>
      </c>
      <c r="E156" s="34"/>
      <c r="F156" s="188" t="s">
        <v>223</v>
      </c>
      <c r="G156" s="34"/>
      <c r="H156" s="34"/>
      <c r="I156" s="101"/>
      <c r="J156" s="34"/>
      <c r="K156" s="34"/>
      <c r="L156" s="37"/>
      <c r="M156" s="189"/>
      <c r="N156" s="62"/>
      <c r="O156" s="62"/>
      <c r="P156" s="62"/>
      <c r="Q156" s="62"/>
      <c r="R156" s="62"/>
      <c r="S156" s="62"/>
      <c r="T156" s="63"/>
      <c r="AT156" s="16" t="s">
        <v>123</v>
      </c>
      <c r="AU156" s="16" t="s">
        <v>78</v>
      </c>
    </row>
    <row r="157" spans="2:65" s="1" customFormat="1" ht="48.75">
      <c r="B157" s="33"/>
      <c r="C157" s="34"/>
      <c r="D157" s="187" t="s">
        <v>125</v>
      </c>
      <c r="E157" s="34"/>
      <c r="F157" s="190" t="s">
        <v>224</v>
      </c>
      <c r="G157" s="34"/>
      <c r="H157" s="34"/>
      <c r="I157" s="101"/>
      <c r="J157" s="34"/>
      <c r="K157" s="34"/>
      <c r="L157" s="37"/>
      <c r="M157" s="189"/>
      <c r="N157" s="62"/>
      <c r="O157" s="62"/>
      <c r="P157" s="62"/>
      <c r="Q157" s="62"/>
      <c r="R157" s="62"/>
      <c r="S157" s="62"/>
      <c r="T157" s="63"/>
      <c r="AT157" s="16" t="s">
        <v>125</v>
      </c>
      <c r="AU157" s="16" t="s">
        <v>78</v>
      </c>
    </row>
    <row r="158" spans="2:65" s="12" customFormat="1" ht="11.25">
      <c r="B158" s="191"/>
      <c r="C158" s="192"/>
      <c r="D158" s="187" t="s">
        <v>127</v>
      </c>
      <c r="E158" s="193" t="s">
        <v>19</v>
      </c>
      <c r="F158" s="194" t="s">
        <v>225</v>
      </c>
      <c r="G158" s="192"/>
      <c r="H158" s="195">
        <v>185.88</v>
      </c>
      <c r="I158" s="196"/>
      <c r="J158" s="192"/>
      <c r="K158" s="192"/>
      <c r="L158" s="197"/>
      <c r="M158" s="198"/>
      <c r="N158" s="199"/>
      <c r="O158" s="199"/>
      <c r="P158" s="199"/>
      <c r="Q158" s="199"/>
      <c r="R158" s="199"/>
      <c r="S158" s="199"/>
      <c r="T158" s="200"/>
      <c r="AT158" s="201" t="s">
        <v>127</v>
      </c>
      <c r="AU158" s="201" t="s">
        <v>78</v>
      </c>
      <c r="AV158" s="12" t="s">
        <v>78</v>
      </c>
      <c r="AW158" s="12" t="s">
        <v>32</v>
      </c>
      <c r="AX158" s="12" t="s">
        <v>71</v>
      </c>
      <c r="AY158" s="201" t="s">
        <v>115</v>
      </c>
    </row>
    <row r="159" spans="2:65" s="1" customFormat="1" ht="14.45" customHeight="1">
      <c r="B159" s="33"/>
      <c r="C159" s="174" t="s">
        <v>226</v>
      </c>
      <c r="D159" s="174" t="s">
        <v>117</v>
      </c>
      <c r="E159" s="175" t="s">
        <v>227</v>
      </c>
      <c r="F159" s="176" t="s">
        <v>228</v>
      </c>
      <c r="G159" s="177" t="s">
        <v>153</v>
      </c>
      <c r="H159" s="178">
        <v>11.284000000000001</v>
      </c>
      <c r="I159" s="179"/>
      <c r="J159" s="180">
        <f>ROUND(I159*H159,2)</f>
        <v>0</v>
      </c>
      <c r="K159" s="176" t="s">
        <v>19</v>
      </c>
      <c r="L159" s="37"/>
      <c r="M159" s="181" t="s">
        <v>19</v>
      </c>
      <c r="N159" s="182" t="s">
        <v>42</v>
      </c>
      <c r="O159" s="62"/>
      <c r="P159" s="183">
        <f>O159*H159</f>
        <v>0</v>
      </c>
      <c r="Q159" s="183">
        <v>2.16</v>
      </c>
      <c r="R159" s="183">
        <f>Q159*H159</f>
        <v>24.373440000000002</v>
      </c>
      <c r="S159" s="183">
        <v>0</v>
      </c>
      <c r="T159" s="184">
        <f>S159*H159</f>
        <v>0</v>
      </c>
      <c r="AR159" s="185" t="s">
        <v>121</v>
      </c>
      <c r="AT159" s="185" t="s">
        <v>117</v>
      </c>
      <c r="AU159" s="185" t="s">
        <v>78</v>
      </c>
      <c r="AY159" s="16" t="s">
        <v>115</v>
      </c>
      <c r="BE159" s="186">
        <f>IF(N159="základní",J159,0)</f>
        <v>0</v>
      </c>
      <c r="BF159" s="186">
        <f>IF(N159="snížená",J159,0)</f>
        <v>0</v>
      </c>
      <c r="BG159" s="186">
        <f>IF(N159="zákl. přenesená",J159,0)</f>
        <v>0</v>
      </c>
      <c r="BH159" s="186">
        <f>IF(N159="sníž. přenesená",J159,0)</f>
        <v>0</v>
      </c>
      <c r="BI159" s="186">
        <f>IF(N159="nulová",J159,0)</f>
        <v>0</v>
      </c>
      <c r="BJ159" s="16" t="s">
        <v>76</v>
      </c>
      <c r="BK159" s="186">
        <f>ROUND(I159*H159,2)</f>
        <v>0</v>
      </c>
      <c r="BL159" s="16" t="s">
        <v>121</v>
      </c>
      <c r="BM159" s="185" t="s">
        <v>229</v>
      </c>
    </row>
    <row r="160" spans="2:65" s="1" customFormat="1" ht="11.25">
      <c r="B160" s="33"/>
      <c r="C160" s="34"/>
      <c r="D160" s="187" t="s">
        <v>123</v>
      </c>
      <c r="E160" s="34"/>
      <c r="F160" s="188" t="s">
        <v>230</v>
      </c>
      <c r="G160" s="34"/>
      <c r="H160" s="34"/>
      <c r="I160" s="101"/>
      <c r="J160" s="34"/>
      <c r="K160" s="34"/>
      <c r="L160" s="37"/>
      <c r="M160" s="189"/>
      <c r="N160" s="62"/>
      <c r="O160" s="62"/>
      <c r="P160" s="62"/>
      <c r="Q160" s="62"/>
      <c r="R160" s="62"/>
      <c r="S160" s="62"/>
      <c r="T160" s="63"/>
      <c r="AT160" s="16" t="s">
        <v>123</v>
      </c>
      <c r="AU160" s="16" t="s">
        <v>78</v>
      </c>
    </row>
    <row r="161" spans="2:65" s="1" customFormat="1" ht="48.75">
      <c r="B161" s="33"/>
      <c r="C161" s="34"/>
      <c r="D161" s="187" t="s">
        <v>125</v>
      </c>
      <c r="E161" s="34"/>
      <c r="F161" s="190" t="s">
        <v>231</v>
      </c>
      <c r="G161" s="34"/>
      <c r="H161" s="34"/>
      <c r="I161" s="101"/>
      <c r="J161" s="34"/>
      <c r="K161" s="34"/>
      <c r="L161" s="37"/>
      <c r="M161" s="189"/>
      <c r="N161" s="62"/>
      <c r="O161" s="62"/>
      <c r="P161" s="62"/>
      <c r="Q161" s="62"/>
      <c r="R161" s="62"/>
      <c r="S161" s="62"/>
      <c r="T161" s="63"/>
      <c r="AT161" s="16" t="s">
        <v>125</v>
      </c>
      <c r="AU161" s="16" t="s">
        <v>78</v>
      </c>
    </row>
    <row r="162" spans="2:65" s="12" customFormat="1" ht="11.25">
      <c r="B162" s="191"/>
      <c r="C162" s="192"/>
      <c r="D162" s="187" t="s">
        <v>127</v>
      </c>
      <c r="E162" s="193" t="s">
        <v>19</v>
      </c>
      <c r="F162" s="194" t="s">
        <v>232</v>
      </c>
      <c r="G162" s="192"/>
      <c r="H162" s="195">
        <v>11.284000000000001</v>
      </c>
      <c r="I162" s="196"/>
      <c r="J162" s="192"/>
      <c r="K162" s="192"/>
      <c r="L162" s="197"/>
      <c r="M162" s="198"/>
      <c r="N162" s="199"/>
      <c r="O162" s="199"/>
      <c r="P162" s="199"/>
      <c r="Q162" s="199"/>
      <c r="R162" s="199"/>
      <c r="S162" s="199"/>
      <c r="T162" s="200"/>
      <c r="AT162" s="201" t="s">
        <v>127</v>
      </c>
      <c r="AU162" s="201" t="s">
        <v>78</v>
      </c>
      <c r="AV162" s="12" t="s">
        <v>78</v>
      </c>
      <c r="AW162" s="12" t="s">
        <v>32</v>
      </c>
      <c r="AX162" s="12" t="s">
        <v>71</v>
      </c>
      <c r="AY162" s="201" t="s">
        <v>115</v>
      </c>
    </row>
    <row r="163" spans="2:65" s="1" customFormat="1" ht="14.45" customHeight="1">
      <c r="B163" s="33"/>
      <c r="C163" s="174" t="s">
        <v>233</v>
      </c>
      <c r="D163" s="174" t="s">
        <v>117</v>
      </c>
      <c r="E163" s="175" t="s">
        <v>234</v>
      </c>
      <c r="F163" s="176" t="s">
        <v>235</v>
      </c>
      <c r="G163" s="177" t="s">
        <v>153</v>
      </c>
      <c r="H163" s="178">
        <v>2.8210000000000002</v>
      </c>
      <c r="I163" s="179"/>
      <c r="J163" s="180">
        <f>ROUND(I163*H163,2)</f>
        <v>0</v>
      </c>
      <c r="K163" s="176" t="s">
        <v>132</v>
      </c>
      <c r="L163" s="37"/>
      <c r="M163" s="181" t="s">
        <v>19</v>
      </c>
      <c r="N163" s="182" t="s">
        <v>42</v>
      </c>
      <c r="O163" s="62"/>
      <c r="P163" s="183">
        <f>O163*H163</f>
        <v>0</v>
      </c>
      <c r="Q163" s="183">
        <v>2.16</v>
      </c>
      <c r="R163" s="183">
        <f>Q163*H163</f>
        <v>6.0933600000000006</v>
      </c>
      <c r="S163" s="183">
        <v>0</v>
      </c>
      <c r="T163" s="184">
        <f>S163*H163</f>
        <v>0</v>
      </c>
      <c r="AR163" s="185" t="s">
        <v>121</v>
      </c>
      <c r="AT163" s="185" t="s">
        <v>117</v>
      </c>
      <c r="AU163" s="185" t="s">
        <v>78</v>
      </c>
      <c r="AY163" s="16" t="s">
        <v>115</v>
      </c>
      <c r="BE163" s="186">
        <f>IF(N163="základní",J163,0)</f>
        <v>0</v>
      </c>
      <c r="BF163" s="186">
        <f>IF(N163="snížená",J163,0)</f>
        <v>0</v>
      </c>
      <c r="BG163" s="186">
        <f>IF(N163="zákl. přenesená",J163,0)</f>
        <v>0</v>
      </c>
      <c r="BH163" s="186">
        <f>IF(N163="sníž. přenesená",J163,0)</f>
        <v>0</v>
      </c>
      <c r="BI163" s="186">
        <f>IF(N163="nulová",J163,0)</f>
        <v>0</v>
      </c>
      <c r="BJ163" s="16" t="s">
        <v>76</v>
      </c>
      <c r="BK163" s="186">
        <f>ROUND(I163*H163,2)</f>
        <v>0</v>
      </c>
      <c r="BL163" s="16" t="s">
        <v>121</v>
      </c>
      <c r="BM163" s="185" t="s">
        <v>236</v>
      </c>
    </row>
    <row r="164" spans="2:65" s="1" customFormat="1" ht="11.25">
      <c r="B164" s="33"/>
      <c r="C164" s="34"/>
      <c r="D164" s="187" t="s">
        <v>123</v>
      </c>
      <c r="E164" s="34"/>
      <c r="F164" s="188" t="s">
        <v>237</v>
      </c>
      <c r="G164" s="34"/>
      <c r="H164" s="34"/>
      <c r="I164" s="101"/>
      <c r="J164" s="34"/>
      <c r="K164" s="34"/>
      <c r="L164" s="37"/>
      <c r="M164" s="189"/>
      <c r="N164" s="62"/>
      <c r="O164" s="62"/>
      <c r="P164" s="62"/>
      <c r="Q164" s="62"/>
      <c r="R164" s="62"/>
      <c r="S164" s="62"/>
      <c r="T164" s="63"/>
      <c r="AT164" s="16" t="s">
        <v>123</v>
      </c>
      <c r="AU164" s="16" t="s">
        <v>78</v>
      </c>
    </row>
    <row r="165" spans="2:65" s="1" customFormat="1" ht="48.75">
      <c r="B165" s="33"/>
      <c r="C165" s="34"/>
      <c r="D165" s="187" t="s">
        <v>125</v>
      </c>
      <c r="E165" s="34"/>
      <c r="F165" s="190" t="s">
        <v>231</v>
      </c>
      <c r="G165" s="34"/>
      <c r="H165" s="34"/>
      <c r="I165" s="101"/>
      <c r="J165" s="34"/>
      <c r="K165" s="34"/>
      <c r="L165" s="37"/>
      <c r="M165" s="189"/>
      <c r="N165" s="62"/>
      <c r="O165" s="62"/>
      <c r="P165" s="62"/>
      <c r="Q165" s="62"/>
      <c r="R165" s="62"/>
      <c r="S165" s="62"/>
      <c r="T165" s="63"/>
      <c r="AT165" s="16" t="s">
        <v>125</v>
      </c>
      <c r="AU165" s="16" t="s">
        <v>78</v>
      </c>
    </row>
    <row r="166" spans="2:65" s="1" customFormat="1" ht="19.5">
      <c r="B166" s="33"/>
      <c r="C166" s="34"/>
      <c r="D166" s="187" t="s">
        <v>157</v>
      </c>
      <c r="E166" s="34"/>
      <c r="F166" s="190" t="s">
        <v>238</v>
      </c>
      <c r="G166" s="34"/>
      <c r="H166" s="34"/>
      <c r="I166" s="101"/>
      <c r="J166" s="34"/>
      <c r="K166" s="34"/>
      <c r="L166" s="37"/>
      <c r="M166" s="189"/>
      <c r="N166" s="62"/>
      <c r="O166" s="62"/>
      <c r="P166" s="62"/>
      <c r="Q166" s="62"/>
      <c r="R166" s="62"/>
      <c r="S166" s="62"/>
      <c r="T166" s="63"/>
      <c r="AT166" s="16" t="s">
        <v>157</v>
      </c>
      <c r="AU166" s="16" t="s">
        <v>78</v>
      </c>
    </row>
    <row r="167" spans="2:65" s="12" customFormat="1" ht="11.25">
      <c r="B167" s="191"/>
      <c r="C167" s="192"/>
      <c r="D167" s="187" t="s">
        <v>127</v>
      </c>
      <c r="E167" s="193" t="s">
        <v>19</v>
      </c>
      <c r="F167" s="194" t="s">
        <v>239</v>
      </c>
      <c r="G167" s="192"/>
      <c r="H167" s="195">
        <v>2.8210000000000002</v>
      </c>
      <c r="I167" s="196"/>
      <c r="J167" s="192"/>
      <c r="K167" s="192"/>
      <c r="L167" s="197"/>
      <c r="M167" s="198"/>
      <c r="N167" s="199"/>
      <c r="O167" s="199"/>
      <c r="P167" s="199"/>
      <c r="Q167" s="199"/>
      <c r="R167" s="199"/>
      <c r="S167" s="199"/>
      <c r="T167" s="200"/>
      <c r="AT167" s="201" t="s">
        <v>127</v>
      </c>
      <c r="AU167" s="201" t="s">
        <v>78</v>
      </c>
      <c r="AV167" s="12" t="s">
        <v>78</v>
      </c>
      <c r="AW167" s="12" t="s">
        <v>32</v>
      </c>
      <c r="AX167" s="12" t="s">
        <v>71</v>
      </c>
      <c r="AY167" s="201" t="s">
        <v>115</v>
      </c>
    </row>
    <row r="168" spans="2:65" s="1" customFormat="1" ht="14.45" customHeight="1">
      <c r="B168" s="33"/>
      <c r="C168" s="174" t="s">
        <v>240</v>
      </c>
      <c r="D168" s="174" t="s">
        <v>117</v>
      </c>
      <c r="E168" s="175" t="s">
        <v>241</v>
      </c>
      <c r="F168" s="176" t="s">
        <v>242</v>
      </c>
      <c r="G168" s="177" t="s">
        <v>153</v>
      </c>
      <c r="H168" s="178">
        <v>13.608000000000001</v>
      </c>
      <c r="I168" s="179"/>
      <c r="J168" s="180">
        <f>ROUND(I168*H168,2)</f>
        <v>0</v>
      </c>
      <c r="K168" s="176" t="s">
        <v>132</v>
      </c>
      <c r="L168" s="37"/>
      <c r="M168" s="181" t="s">
        <v>19</v>
      </c>
      <c r="N168" s="182" t="s">
        <v>42</v>
      </c>
      <c r="O168" s="62"/>
      <c r="P168" s="183">
        <f>O168*H168</f>
        <v>0</v>
      </c>
      <c r="Q168" s="183">
        <v>2.2563399999999998</v>
      </c>
      <c r="R168" s="183">
        <f>Q168*H168</f>
        <v>30.704274719999997</v>
      </c>
      <c r="S168" s="183">
        <v>0</v>
      </c>
      <c r="T168" s="184">
        <f>S168*H168</f>
        <v>0</v>
      </c>
      <c r="AR168" s="185" t="s">
        <v>121</v>
      </c>
      <c r="AT168" s="185" t="s">
        <v>117</v>
      </c>
      <c r="AU168" s="185" t="s">
        <v>78</v>
      </c>
      <c r="AY168" s="16" t="s">
        <v>115</v>
      </c>
      <c r="BE168" s="186">
        <f>IF(N168="základní",J168,0)</f>
        <v>0</v>
      </c>
      <c r="BF168" s="186">
        <f>IF(N168="snížená",J168,0)</f>
        <v>0</v>
      </c>
      <c r="BG168" s="186">
        <f>IF(N168="zákl. přenesená",J168,0)</f>
        <v>0</v>
      </c>
      <c r="BH168" s="186">
        <f>IF(N168="sníž. přenesená",J168,0)</f>
        <v>0</v>
      </c>
      <c r="BI168" s="186">
        <f>IF(N168="nulová",J168,0)</f>
        <v>0</v>
      </c>
      <c r="BJ168" s="16" t="s">
        <v>76</v>
      </c>
      <c r="BK168" s="186">
        <f>ROUND(I168*H168,2)</f>
        <v>0</v>
      </c>
      <c r="BL168" s="16" t="s">
        <v>121</v>
      </c>
      <c r="BM168" s="185" t="s">
        <v>243</v>
      </c>
    </row>
    <row r="169" spans="2:65" s="1" customFormat="1" ht="11.25">
      <c r="B169" s="33"/>
      <c r="C169" s="34"/>
      <c r="D169" s="187" t="s">
        <v>123</v>
      </c>
      <c r="E169" s="34"/>
      <c r="F169" s="188" t="s">
        <v>244</v>
      </c>
      <c r="G169" s="34"/>
      <c r="H169" s="34"/>
      <c r="I169" s="101"/>
      <c r="J169" s="34"/>
      <c r="K169" s="34"/>
      <c r="L169" s="37"/>
      <c r="M169" s="189"/>
      <c r="N169" s="62"/>
      <c r="O169" s="62"/>
      <c r="P169" s="62"/>
      <c r="Q169" s="62"/>
      <c r="R169" s="62"/>
      <c r="S169" s="62"/>
      <c r="T169" s="63"/>
      <c r="AT169" s="16" t="s">
        <v>123</v>
      </c>
      <c r="AU169" s="16" t="s">
        <v>78</v>
      </c>
    </row>
    <row r="170" spans="2:65" s="1" customFormat="1" ht="58.5">
      <c r="B170" s="33"/>
      <c r="C170" s="34"/>
      <c r="D170" s="187" t="s">
        <v>125</v>
      </c>
      <c r="E170" s="34"/>
      <c r="F170" s="190" t="s">
        <v>245</v>
      </c>
      <c r="G170" s="34"/>
      <c r="H170" s="34"/>
      <c r="I170" s="101"/>
      <c r="J170" s="34"/>
      <c r="K170" s="34"/>
      <c r="L170" s="37"/>
      <c r="M170" s="189"/>
      <c r="N170" s="62"/>
      <c r="O170" s="62"/>
      <c r="P170" s="62"/>
      <c r="Q170" s="62"/>
      <c r="R170" s="62"/>
      <c r="S170" s="62"/>
      <c r="T170" s="63"/>
      <c r="AT170" s="16" t="s">
        <v>125</v>
      </c>
      <c r="AU170" s="16" t="s">
        <v>78</v>
      </c>
    </row>
    <row r="171" spans="2:65" s="13" customFormat="1" ht="11.25">
      <c r="B171" s="202"/>
      <c r="C171" s="203"/>
      <c r="D171" s="187" t="s">
        <v>127</v>
      </c>
      <c r="E171" s="204" t="s">
        <v>19</v>
      </c>
      <c r="F171" s="205" t="s">
        <v>246</v>
      </c>
      <c r="G171" s="203"/>
      <c r="H171" s="204" t="s">
        <v>19</v>
      </c>
      <c r="I171" s="206"/>
      <c r="J171" s="203"/>
      <c r="K171" s="203"/>
      <c r="L171" s="207"/>
      <c r="M171" s="208"/>
      <c r="N171" s="209"/>
      <c r="O171" s="209"/>
      <c r="P171" s="209"/>
      <c r="Q171" s="209"/>
      <c r="R171" s="209"/>
      <c r="S171" s="209"/>
      <c r="T171" s="210"/>
      <c r="AT171" s="211" t="s">
        <v>127</v>
      </c>
      <c r="AU171" s="211" t="s">
        <v>78</v>
      </c>
      <c r="AV171" s="13" t="s">
        <v>76</v>
      </c>
      <c r="AW171" s="13" t="s">
        <v>32</v>
      </c>
      <c r="AX171" s="13" t="s">
        <v>71</v>
      </c>
      <c r="AY171" s="211" t="s">
        <v>115</v>
      </c>
    </row>
    <row r="172" spans="2:65" s="12" customFormat="1" ht="11.25">
      <c r="B172" s="191"/>
      <c r="C172" s="192"/>
      <c r="D172" s="187" t="s">
        <v>127</v>
      </c>
      <c r="E172" s="193" t="s">
        <v>19</v>
      </c>
      <c r="F172" s="194" t="s">
        <v>247</v>
      </c>
      <c r="G172" s="192"/>
      <c r="H172" s="195">
        <v>13.608000000000001</v>
      </c>
      <c r="I172" s="196"/>
      <c r="J172" s="192"/>
      <c r="K172" s="192"/>
      <c r="L172" s="197"/>
      <c r="M172" s="198"/>
      <c r="N172" s="199"/>
      <c r="O172" s="199"/>
      <c r="P172" s="199"/>
      <c r="Q172" s="199"/>
      <c r="R172" s="199"/>
      <c r="S172" s="199"/>
      <c r="T172" s="200"/>
      <c r="AT172" s="201" t="s">
        <v>127</v>
      </c>
      <c r="AU172" s="201" t="s">
        <v>78</v>
      </c>
      <c r="AV172" s="12" t="s">
        <v>78</v>
      </c>
      <c r="AW172" s="12" t="s">
        <v>32</v>
      </c>
      <c r="AX172" s="12" t="s">
        <v>71</v>
      </c>
      <c r="AY172" s="201" t="s">
        <v>115</v>
      </c>
    </row>
    <row r="173" spans="2:65" s="1" customFormat="1" ht="14.45" customHeight="1">
      <c r="B173" s="33"/>
      <c r="C173" s="174" t="s">
        <v>248</v>
      </c>
      <c r="D173" s="174" t="s">
        <v>117</v>
      </c>
      <c r="E173" s="175" t="s">
        <v>249</v>
      </c>
      <c r="F173" s="176" t="s">
        <v>250</v>
      </c>
      <c r="G173" s="177" t="s">
        <v>120</v>
      </c>
      <c r="H173" s="178">
        <v>3.78</v>
      </c>
      <c r="I173" s="179"/>
      <c r="J173" s="180">
        <f>ROUND(I173*H173,2)</f>
        <v>0</v>
      </c>
      <c r="K173" s="176" t="s">
        <v>132</v>
      </c>
      <c r="L173" s="37"/>
      <c r="M173" s="181" t="s">
        <v>19</v>
      </c>
      <c r="N173" s="182" t="s">
        <v>42</v>
      </c>
      <c r="O173" s="62"/>
      <c r="P173" s="183">
        <f>O173*H173</f>
        <v>0</v>
      </c>
      <c r="Q173" s="183">
        <v>2.6900000000000001E-3</v>
      </c>
      <c r="R173" s="183">
        <f>Q173*H173</f>
        <v>1.0168200000000001E-2</v>
      </c>
      <c r="S173" s="183">
        <v>0</v>
      </c>
      <c r="T173" s="184">
        <f>S173*H173</f>
        <v>0</v>
      </c>
      <c r="AR173" s="185" t="s">
        <v>121</v>
      </c>
      <c r="AT173" s="185" t="s">
        <v>117</v>
      </c>
      <c r="AU173" s="185" t="s">
        <v>78</v>
      </c>
      <c r="AY173" s="16" t="s">
        <v>115</v>
      </c>
      <c r="BE173" s="186">
        <f>IF(N173="základní",J173,0)</f>
        <v>0</v>
      </c>
      <c r="BF173" s="186">
        <f>IF(N173="snížená",J173,0)</f>
        <v>0</v>
      </c>
      <c r="BG173" s="186">
        <f>IF(N173="zákl. přenesená",J173,0)</f>
        <v>0</v>
      </c>
      <c r="BH173" s="186">
        <f>IF(N173="sníž. přenesená",J173,0)</f>
        <v>0</v>
      </c>
      <c r="BI173" s="186">
        <f>IF(N173="nulová",J173,0)</f>
        <v>0</v>
      </c>
      <c r="BJ173" s="16" t="s">
        <v>76</v>
      </c>
      <c r="BK173" s="186">
        <f>ROUND(I173*H173,2)</f>
        <v>0</v>
      </c>
      <c r="BL173" s="16" t="s">
        <v>121</v>
      </c>
      <c r="BM173" s="185" t="s">
        <v>251</v>
      </c>
    </row>
    <row r="174" spans="2:65" s="1" customFormat="1" ht="11.25">
      <c r="B174" s="33"/>
      <c r="C174" s="34"/>
      <c r="D174" s="187" t="s">
        <v>123</v>
      </c>
      <c r="E174" s="34"/>
      <c r="F174" s="188" t="s">
        <v>252</v>
      </c>
      <c r="G174" s="34"/>
      <c r="H174" s="34"/>
      <c r="I174" s="101"/>
      <c r="J174" s="34"/>
      <c r="K174" s="34"/>
      <c r="L174" s="37"/>
      <c r="M174" s="189"/>
      <c r="N174" s="62"/>
      <c r="O174" s="62"/>
      <c r="P174" s="62"/>
      <c r="Q174" s="62"/>
      <c r="R174" s="62"/>
      <c r="S174" s="62"/>
      <c r="T174" s="63"/>
      <c r="AT174" s="16" t="s">
        <v>123</v>
      </c>
      <c r="AU174" s="16" t="s">
        <v>78</v>
      </c>
    </row>
    <row r="175" spans="2:65" s="1" customFormat="1" ht="39">
      <c r="B175" s="33"/>
      <c r="C175" s="34"/>
      <c r="D175" s="187" t="s">
        <v>125</v>
      </c>
      <c r="E175" s="34"/>
      <c r="F175" s="190" t="s">
        <v>253</v>
      </c>
      <c r="G175" s="34"/>
      <c r="H175" s="34"/>
      <c r="I175" s="101"/>
      <c r="J175" s="34"/>
      <c r="K175" s="34"/>
      <c r="L175" s="37"/>
      <c r="M175" s="189"/>
      <c r="N175" s="62"/>
      <c r="O175" s="62"/>
      <c r="P175" s="62"/>
      <c r="Q175" s="62"/>
      <c r="R175" s="62"/>
      <c r="S175" s="62"/>
      <c r="T175" s="63"/>
      <c r="AT175" s="16" t="s">
        <v>125</v>
      </c>
      <c r="AU175" s="16" t="s">
        <v>78</v>
      </c>
    </row>
    <row r="176" spans="2:65" s="13" customFormat="1" ht="11.25">
      <c r="B176" s="202"/>
      <c r="C176" s="203"/>
      <c r="D176" s="187" t="s">
        <v>127</v>
      </c>
      <c r="E176" s="204" t="s">
        <v>19</v>
      </c>
      <c r="F176" s="205" t="s">
        <v>246</v>
      </c>
      <c r="G176" s="203"/>
      <c r="H176" s="204" t="s">
        <v>19</v>
      </c>
      <c r="I176" s="206"/>
      <c r="J176" s="203"/>
      <c r="K176" s="203"/>
      <c r="L176" s="207"/>
      <c r="M176" s="208"/>
      <c r="N176" s="209"/>
      <c r="O176" s="209"/>
      <c r="P176" s="209"/>
      <c r="Q176" s="209"/>
      <c r="R176" s="209"/>
      <c r="S176" s="209"/>
      <c r="T176" s="210"/>
      <c r="AT176" s="211" t="s">
        <v>127</v>
      </c>
      <c r="AU176" s="211" t="s">
        <v>78</v>
      </c>
      <c r="AV176" s="13" t="s">
        <v>76</v>
      </c>
      <c r="AW176" s="13" t="s">
        <v>32</v>
      </c>
      <c r="AX176" s="13" t="s">
        <v>71</v>
      </c>
      <c r="AY176" s="211" t="s">
        <v>115</v>
      </c>
    </row>
    <row r="177" spans="2:65" s="12" customFormat="1" ht="11.25">
      <c r="B177" s="191"/>
      <c r="C177" s="192"/>
      <c r="D177" s="187" t="s">
        <v>127</v>
      </c>
      <c r="E177" s="193" t="s">
        <v>19</v>
      </c>
      <c r="F177" s="194" t="s">
        <v>254</v>
      </c>
      <c r="G177" s="192"/>
      <c r="H177" s="195">
        <v>3.78</v>
      </c>
      <c r="I177" s="196"/>
      <c r="J177" s="192"/>
      <c r="K177" s="192"/>
      <c r="L177" s="197"/>
      <c r="M177" s="198"/>
      <c r="N177" s="199"/>
      <c r="O177" s="199"/>
      <c r="P177" s="199"/>
      <c r="Q177" s="199"/>
      <c r="R177" s="199"/>
      <c r="S177" s="199"/>
      <c r="T177" s="200"/>
      <c r="AT177" s="201" t="s">
        <v>127</v>
      </c>
      <c r="AU177" s="201" t="s">
        <v>78</v>
      </c>
      <c r="AV177" s="12" t="s">
        <v>78</v>
      </c>
      <c r="AW177" s="12" t="s">
        <v>32</v>
      </c>
      <c r="AX177" s="12" t="s">
        <v>71</v>
      </c>
      <c r="AY177" s="201" t="s">
        <v>115</v>
      </c>
    </row>
    <row r="178" spans="2:65" s="1" customFormat="1" ht="14.45" customHeight="1">
      <c r="B178" s="33"/>
      <c r="C178" s="174" t="s">
        <v>255</v>
      </c>
      <c r="D178" s="174" t="s">
        <v>117</v>
      </c>
      <c r="E178" s="175" t="s">
        <v>256</v>
      </c>
      <c r="F178" s="176" t="s">
        <v>257</v>
      </c>
      <c r="G178" s="177" t="s">
        <v>120</v>
      </c>
      <c r="H178" s="178">
        <v>3.78</v>
      </c>
      <c r="I178" s="179"/>
      <c r="J178" s="180">
        <f>ROUND(I178*H178,2)</f>
        <v>0</v>
      </c>
      <c r="K178" s="176" t="s">
        <v>132</v>
      </c>
      <c r="L178" s="37"/>
      <c r="M178" s="181" t="s">
        <v>19</v>
      </c>
      <c r="N178" s="182" t="s">
        <v>42</v>
      </c>
      <c r="O178" s="62"/>
      <c r="P178" s="183">
        <f>O178*H178</f>
        <v>0</v>
      </c>
      <c r="Q178" s="183">
        <v>0</v>
      </c>
      <c r="R178" s="183">
        <f>Q178*H178</f>
        <v>0</v>
      </c>
      <c r="S178" s="183">
        <v>0</v>
      </c>
      <c r="T178" s="184">
        <f>S178*H178</f>
        <v>0</v>
      </c>
      <c r="AR178" s="185" t="s">
        <v>121</v>
      </c>
      <c r="AT178" s="185" t="s">
        <v>117</v>
      </c>
      <c r="AU178" s="185" t="s">
        <v>78</v>
      </c>
      <c r="AY178" s="16" t="s">
        <v>115</v>
      </c>
      <c r="BE178" s="186">
        <f>IF(N178="základní",J178,0)</f>
        <v>0</v>
      </c>
      <c r="BF178" s="186">
        <f>IF(N178="snížená",J178,0)</f>
        <v>0</v>
      </c>
      <c r="BG178" s="186">
        <f>IF(N178="zákl. přenesená",J178,0)</f>
        <v>0</v>
      </c>
      <c r="BH178" s="186">
        <f>IF(N178="sníž. přenesená",J178,0)</f>
        <v>0</v>
      </c>
      <c r="BI178" s="186">
        <f>IF(N178="nulová",J178,0)</f>
        <v>0</v>
      </c>
      <c r="BJ178" s="16" t="s">
        <v>76</v>
      </c>
      <c r="BK178" s="186">
        <f>ROUND(I178*H178,2)</f>
        <v>0</v>
      </c>
      <c r="BL178" s="16" t="s">
        <v>121</v>
      </c>
      <c r="BM178" s="185" t="s">
        <v>258</v>
      </c>
    </row>
    <row r="179" spans="2:65" s="1" customFormat="1" ht="11.25">
      <c r="B179" s="33"/>
      <c r="C179" s="34"/>
      <c r="D179" s="187" t="s">
        <v>123</v>
      </c>
      <c r="E179" s="34"/>
      <c r="F179" s="188" t="s">
        <v>259</v>
      </c>
      <c r="G179" s="34"/>
      <c r="H179" s="34"/>
      <c r="I179" s="101"/>
      <c r="J179" s="34"/>
      <c r="K179" s="34"/>
      <c r="L179" s="37"/>
      <c r="M179" s="189"/>
      <c r="N179" s="62"/>
      <c r="O179" s="62"/>
      <c r="P179" s="62"/>
      <c r="Q179" s="62"/>
      <c r="R179" s="62"/>
      <c r="S179" s="62"/>
      <c r="T179" s="63"/>
      <c r="AT179" s="16" t="s">
        <v>123</v>
      </c>
      <c r="AU179" s="16" t="s">
        <v>78</v>
      </c>
    </row>
    <row r="180" spans="2:65" s="1" customFormat="1" ht="39">
      <c r="B180" s="33"/>
      <c r="C180" s="34"/>
      <c r="D180" s="187" t="s">
        <v>125</v>
      </c>
      <c r="E180" s="34"/>
      <c r="F180" s="190" t="s">
        <v>253</v>
      </c>
      <c r="G180" s="34"/>
      <c r="H180" s="34"/>
      <c r="I180" s="101"/>
      <c r="J180" s="34"/>
      <c r="K180" s="34"/>
      <c r="L180" s="37"/>
      <c r="M180" s="189"/>
      <c r="N180" s="62"/>
      <c r="O180" s="62"/>
      <c r="P180" s="62"/>
      <c r="Q180" s="62"/>
      <c r="R180" s="62"/>
      <c r="S180" s="62"/>
      <c r="T180" s="63"/>
      <c r="AT180" s="16" t="s">
        <v>125</v>
      </c>
      <c r="AU180" s="16" t="s">
        <v>78</v>
      </c>
    </row>
    <row r="181" spans="2:65" s="11" customFormat="1" ht="22.9" customHeight="1">
      <c r="B181" s="158"/>
      <c r="C181" s="159"/>
      <c r="D181" s="160" t="s">
        <v>70</v>
      </c>
      <c r="E181" s="172" t="s">
        <v>121</v>
      </c>
      <c r="F181" s="172" t="s">
        <v>260</v>
      </c>
      <c r="G181" s="159"/>
      <c r="H181" s="159"/>
      <c r="I181" s="162"/>
      <c r="J181" s="173">
        <f>BK181</f>
        <v>0</v>
      </c>
      <c r="K181" s="159"/>
      <c r="L181" s="164"/>
      <c r="M181" s="165"/>
      <c r="N181" s="166"/>
      <c r="O181" s="166"/>
      <c r="P181" s="167">
        <f>SUM(P182:P195)</f>
        <v>0</v>
      </c>
      <c r="Q181" s="166"/>
      <c r="R181" s="167">
        <f>SUM(R182:R195)</f>
        <v>28.984190000000002</v>
      </c>
      <c r="S181" s="166"/>
      <c r="T181" s="168">
        <f>SUM(T182:T195)</f>
        <v>0</v>
      </c>
      <c r="AR181" s="169" t="s">
        <v>76</v>
      </c>
      <c r="AT181" s="170" t="s">
        <v>70</v>
      </c>
      <c r="AU181" s="170" t="s">
        <v>76</v>
      </c>
      <c r="AY181" s="169" t="s">
        <v>115</v>
      </c>
      <c r="BK181" s="171">
        <f>SUM(BK182:BK195)</f>
        <v>0</v>
      </c>
    </row>
    <row r="182" spans="2:65" s="1" customFormat="1" ht="14.45" customHeight="1">
      <c r="B182" s="33"/>
      <c r="C182" s="174" t="s">
        <v>7</v>
      </c>
      <c r="D182" s="174" t="s">
        <v>117</v>
      </c>
      <c r="E182" s="175" t="s">
        <v>261</v>
      </c>
      <c r="F182" s="176" t="s">
        <v>262</v>
      </c>
      <c r="G182" s="177" t="s">
        <v>263</v>
      </c>
      <c r="H182" s="178">
        <v>212</v>
      </c>
      <c r="I182" s="179"/>
      <c r="J182" s="180">
        <f>ROUND(I182*H182,2)</f>
        <v>0</v>
      </c>
      <c r="K182" s="176" t="s">
        <v>132</v>
      </c>
      <c r="L182" s="37"/>
      <c r="M182" s="181" t="s">
        <v>19</v>
      </c>
      <c r="N182" s="182" t="s">
        <v>42</v>
      </c>
      <c r="O182" s="62"/>
      <c r="P182" s="183">
        <f>O182*H182</f>
        <v>0</v>
      </c>
      <c r="Q182" s="183">
        <v>8.6419999999999997E-2</v>
      </c>
      <c r="R182" s="183">
        <f>Q182*H182</f>
        <v>18.32104</v>
      </c>
      <c r="S182" s="183">
        <v>0</v>
      </c>
      <c r="T182" s="184">
        <f>S182*H182</f>
        <v>0</v>
      </c>
      <c r="AR182" s="185" t="s">
        <v>121</v>
      </c>
      <c r="AT182" s="185" t="s">
        <v>117</v>
      </c>
      <c r="AU182" s="185" t="s">
        <v>78</v>
      </c>
      <c r="AY182" s="16" t="s">
        <v>115</v>
      </c>
      <c r="BE182" s="186">
        <f>IF(N182="základní",J182,0)</f>
        <v>0</v>
      </c>
      <c r="BF182" s="186">
        <f>IF(N182="snížená",J182,0)</f>
        <v>0</v>
      </c>
      <c r="BG182" s="186">
        <f>IF(N182="zákl. přenesená",J182,0)</f>
        <v>0</v>
      </c>
      <c r="BH182" s="186">
        <f>IF(N182="sníž. přenesená",J182,0)</f>
        <v>0</v>
      </c>
      <c r="BI182" s="186">
        <f>IF(N182="nulová",J182,0)</f>
        <v>0</v>
      </c>
      <c r="BJ182" s="16" t="s">
        <v>76</v>
      </c>
      <c r="BK182" s="186">
        <f>ROUND(I182*H182,2)</f>
        <v>0</v>
      </c>
      <c r="BL182" s="16" t="s">
        <v>121</v>
      </c>
      <c r="BM182" s="185" t="s">
        <v>264</v>
      </c>
    </row>
    <row r="183" spans="2:65" s="1" customFormat="1" ht="19.5">
      <c r="B183" s="33"/>
      <c r="C183" s="34"/>
      <c r="D183" s="187" t="s">
        <v>123</v>
      </c>
      <c r="E183" s="34"/>
      <c r="F183" s="188" t="s">
        <v>265</v>
      </c>
      <c r="G183" s="34"/>
      <c r="H183" s="34"/>
      <c r="I183" s="101"/>
      <c r="J183" s="34"/>
      <c r="K183" s="34"/>
      <c r="L183" s="37"/>
      <c r="M183" s="189"/>
      <c r="N183" s="62"/>
      <c r="O183" s="62"/>
      <c r="P183" s="62"/>
      <c r="Q183" s="62"/>
      <c r="R183" s="62"/>
      <c r="S183" s="62"/>
      <c r="T183" s="63"/>
      <c r="AT183" s="16" t="s">
        <v>123</v>
      </c>
      <c r="AU183" s="16" t="s">
        <v>78</v>
      </c>
    </row>
    <row r="184" spans="2:65" s="1" customFormat="1" ht="58.5">
      <c r="B184" s="33"/>
      <c r="C184" s="34"/>
      <c r="D184" s="187" t="s">
        <v>125</v>
      </c>
      <c r="E184" s="34"/>
      <c r="F184" s="190" t="s">
        <v>266</v>
      </c>
      <c r="G184" s="34"/>
      <c r="H184" s="34"/>
      <c r="I184" s="101"/>
      <c r="J184" s="34"/>
      <c r="K184" s="34"/>
      <c r="L184" s="37"/>
      <c r="M184" s="189"/>
      <c r="N184" s="62"/>
      <c r="O184" s="62"/>
      <c r="P184" s="62"/>
      <c r="Q184" s="62"/>
      <c r="R184" s="62"/>
      <c r="S184" s="62"/>
      <c r="T184" s="63"/>
      <c r="AT184" s="16" t="s">
        <v>125</v>
      </c>
      <c r="AU184" s="16" t="s">
        <v>78</v>
      </c>
    </row>
    <row r="185" spans="2:65" s="12" customFormat="1" ht="11.25">
      <c r="B185" s="191"/>
      <c r="C185" s="192"/>
      <c r="D185" s="187" t="s">
        <v>127</v>
      </c>
      <c r="E185" s="193" t="s">
        <v>19</v>
      </c>
      <c r="F185" s="194" t="s">
        <v>267</v>
      </c>
      <c r="G185" s="192"/>
      <c r="H185" s="195">
        <v>212</v>
      </c>
      <c r="I185" s="196"/>
      <c r="J185" s="192"/>
      <c r="K185" s="192"/>
      <c r="L185" s="197"/>
      <c r="M185" s="198"/>
      <c r="N185" s="199"/>
      <c r="O185" s="199"/>
      <c r="P185" s="199"/>
      <c r="Q185" s="199"/>
      <c r="R185" s="199"/>
      <c r="S185" s="199"/>
      <c r="T185" s="200"/>
      <c r="AT185" s="201" t="s">
        <v>127</v>
      </c>
      <c r="AU185" s="201" t="s">
        <v>78</v>
      </c>
      <c r="AV185" s="12" t="s">
        <v>78</v>
      </c>
      <c r="AW185" s="12" t="s">
        <v>32</v>
      </c>
      <c r="AX185" s="12" t="s">
        <v>71</v>
      </c>
      <c r="AY185" s="201" t="s">
        <v>115</v>
      </c>
    </row>
    <row r="186" spans="2:65" s="1" customFormat="1" ht="14.45" customHeight="1">
      <c r="B186" s="33"/>
      <c r="C186" s="212" t="s">
        <v>268</v>
      </c>
      <c r="D186" s="212" t="s">
        <v>269</v>
      </c>
      <c r="E186" s="213" t="s">
        <v>270</v>
      </c>
      <c r="F186" s="214" t="s">
        <v>271</v>
      </c>
      <c r="G186" s="215" t="s">
        <v>263</v>
      </c>
      <c r="H186" s="216">
        <v>13</v>
      </c>
      <c r="I186" s="217"/>
      <c r="J186" s="218">
        <f>ROUND(I186*H186,2)</f>
        <v>0</v>
      </c>
      <c r="K186" s="214" t="s">
        <v>132</v>
      </c>
      <c r="L186" s="219"/>
      <c r="M186" s="220" t="s">
        <v>19</v>
      </c>
      <c r="N186" s="221" t="s">
        <v>42</v>
      </c>
      <c r="O186" s="62"/>
      <c r="P186" s="183">
        <f>O186*H186</f>
        <v>0</v>
      </c>
      <c r="Q186" s="183">
        <v>7.1999999999999995E-2</v>
      </c>
      <c r="R186" s="183">
        <f>Q186*H186</f>
        <v>0.93599999999999994</v>
      </c>
      <c r="S186" s="183">
        <v>0</v>
      </c>
      <c r="T186" s="184">
        <f>S186*H186</f>
        <v>0</v>
      </c>
      <c r="AR186" s="185" t="s">
        <v>169</v>
      </c>
      <c r="AT186" s="185" t="s">
        <v>269</v>
      </c>
      <c r="AU186" s="185" t="s">
        <v>78</v>
      </c>
      <c r="AY186" s="16" t="s">
        <v>115</v>
      </c>
      <c r="BE186" s="186">
        <f>IF(N186="základní",J186,0)</f>
        <v>0</v>
      </c>
      <c r="BF186" s="186">
        <f>IF(N186="snížená",J186,0)</f>
        <v>0</v>
      </c>
      <c r="BG186" s="186">
        <f>IF(N186="zákl. přenesená",J186,0)</f>
        <v>0</v>
      </c>
      <c r="BH186" s="186">
        <f>IF(N186="sníž. přenesená",J186,0)</f>
        <v>0</v>
      </c>
      <c r="BI186" s="186">
        <f>IF(N186="nulová",J186,0)</f>
        <v>0</v>
      </c>
      <c r="BJ186" s="16" t="s">
        <v>76</v>
      </c>
      <c r="BK186" s="186">
        <f>ROUND(I186*H186,2)</f>
        <v>0</v>
      </c>
      <c r="BL186" s="16" t="s">
        <v>121</v>
      </c>
      <c r="BM186" s="185" t="s">
        <v>272</v>
      </c>
    </row>
    <row r="187" spans="2:65" s="1" customFormat="1" ht="11.25">
      <c r="B187" s="33"/>
      <c r="C187" s="34"/>
      <c r="D187" s="187" t="s">
        <v>123</v>
      </c>
      <c r="E187" s="34"/>
      <c r="F187" s="188" t="s">
        <v>271</v>
      </c>
      <c r="G187" s="34"/>
      <c r="H187" s="34"/>
      <c r="I187" s="101"/>
      <c r="J187" s="34"/>
      <c r="K187" s="34"/>
      <c r="L187" s="37"/>
      <c r="M187" s="189"/>
      <c r="N187" s="62"/>
      <c r="O187" s="62"/>
      <c r="P187" s="62"/>
      <c r="Q187" s="62"/>
      <c r="R187" s="62"/>
      <c r="S187" s="62"/>
      <c r="T187" s="63"/>
      <c r="AT187" s="16" t="s">
        <v>123</v>
      </c>
      <c r="AU187" s="16" t="s">
        <v>78</v>
      </c>
    </row>
    <row r="188" spans="2:65" s="1" customFormat="1" ht="14.45" customHeight="1">
      <c r="B188" s="33"/>
      <c r="C188" s="212" t="s">
        <v>273</v>
      </c>
      <c r="D188" s="212" t="s">
        <v>269</v>
      </c>
      <c r="E188" s="213" t="s">
        <v>274</v>
      </c>
      <c r="F188" s="214" t="s">
        <v>275</v>
      </c>
      <c r="G188" s="215" t="s">
        <v>263</v>
      </c>
      <c r="H188" s="216">
        <v>199</v>
      </c>
      <c r="I188" s="217"/>
      <c r="J188" s="218">
        <f>ROUND(I188*H188,2)</f>
        <v>0</v>
      </c>
      <c r="K188" s="214" t="s">
        <v>132</v>
      </c>
      <c r="L188" s="219"/>
      <c r="M188" s="220" t="s">
        <v>19</v>
      </c>
      <c r="N188" s="221" t="s">
        <v>42</v>
      </c>
      <c r="O188" s="62"/>
      <c r="P188" s="183">
        <f>O188*H188</f>
        <v>0</v>
      </c>
      <c r="Q188" s="183">
        <v>0.04</v>
      </c>
      <c r="R188" s="183">
        <f>Q188*H188</f>
        <v>7.96</v>
      </c>
      <c r="S188" s="183">
        <v>0</v>
      </c>
      <c r="T188" s="184">
        <f>S188*H188</f>
        <v>0</v>
      </c>
      <c r="AR188" s="185" t="s">
        <v>169</v>
      </c>
      <c r="AT188" s="185" t="s">
        <v>269</v>
      </c>
      <c r="AU188" s="185" t="s">
        <v>78</v>
      </c>
      <c r="AY188" s="16" t="s">
        <v>115</v>
      </c>
      <c r="BE188" s="186">
        <f>IF(N188="základní",J188,0)</f>
        <v>0</v>
      </c>
      <c r="BF188" s="186">
        <f>IF(N188="snížená",J188,0)</f>
        <v>0</v>
      </c>
      <c r="BG188" s="186">
        <f>IF(N188="zákl. přenesená",J188,0)</f>
        <v>0</v>
      </c>
      <c r="BH188" s="186">
        <f>IF(N188="sníž. přenesená",J188,0)</f>
        <v>0</v>
      </c>
      <c r="BI188" s="186">
        <f>IF(N188="nulová",J188,0)</f>
        <v>0</v>
      </c>
      <c r="BJ188" s="16" t="s">
        <v>76</v>
      </c>
      <c r="BK188" s="186">
        <f>ROUND(I188*H188,2)</f>
        <v>0</v>
      </c>
      <c r="BL188" s="16" t="s">
        <v>121</v>
      </c>
      <c r="BM188" s="185" t="s">
        <v>276</v>
      </c>
    </row>
    <row r="189" spans="2:65" s="1" customFormat="1" ht="11.25">
      <c r="B189" s="33"/>
      <c r="C189" s="34"/>
      <c r="D189" s="187" t="s">
        <v>123</v>
      </c>
      <c r="E189" s="34"/>
      <c r="F189" s="188" t="s">
        <v>275</v>
      </c>
      <c r="G189" s="34"/>
      <c r="H189" s="34"/>
      <c r="I189" s="101"/>
      <c r="J189" s="34"/>
      <c r="K189" s="34"/>
      <c r="L189" s="37"/>
      <c r="M189" s="189"/>
      <c r="N189" s="62"/>
      <c r="O189" s="62"/>
      <c r="P189" s="62"/>
      <c r="Q189" s="62"/>
      <c r="R189" s="62"/>
      <c r="S189" s="62"/>
      <c r="T189" s="63"/>
      <c r="AT189" s="16" t="s">
        <v>123</v>
      </c>
      <c r="AU189" s="16" t="s">
        <v>78</v>
      </c>
    </row>
    <row r="190" spans="2:65" s="12" customFormat="1" ht="11.25">
      <c r="B190" s="191"/>
      <c r="C190" s="192"/>
      <c r="D190" s="187" t="s">
        <v>127</v>
      </c>
      <c r="E190" s="193" t="s">
        <v>19</v>
      </c>
      <c r="F190" s="194" t="s">
        <v>277</v>
      </c>
      <c r="G190" s="192"/>
      <c r="H190" s="195">
        <v>199</v>
      </c>
      <c r="I190" s="196"/>
      <c r="J190" s="192"/>
      <c r="K190" s="192"/>
      <c r="L190" s="197"/>
      <c r="M190" s="198"/>
      <c r="N190" s="199"/>
      <c r="O190" s="199"/>
      <c r="P190" s="199"/>
      <c r="Q190" s="199"/>
      <c r="R190" s="199"/>
      <c r="S190" s="199"/>
      <c r="T190" s="200"/>
      <c r="AT190" s="201" t="s">
        <v>127</v>
      </c>
      <c r="AU190" s="201" t="s">
        <v>78</v>
      </c>
      <c r="AV190" s="12" t="s">
        <v>78</v>
      </c>
      <c r="AW190" s="12" t="s">
        <v>32</v>
      </c>
      <c r="AX190" s="12" t="s">
        <v>71</v>
      </c>
      <c r="AY190" s="201" t="s">
        <v>115</v>
      </c>
    </row>
    <row r="191" spans="2:65" s="1" customFormat="1" ht="14.45" customHeight="1">
      <c r="B191" s="33"/>
      <c r="C191" s="174" t="s">
        <v>278</v>
      </c>
      <c r="D191" s="174" t="s">
        <v>117</v>
      </c>
      <c r="E191" s="175" t="s">
        <v>279</v>
      </c>
      <c r="F191" s="176" t="s">
        <v>280</v>
      </c>
      <c r="G191" s="177" t="s">
        <v>131</v>
      </c>
      <c r="H191" s="178">
        <v>51</v>
      </c>
      <c r="I191" s="179"/>
      <c r="J191" s="180">
        <f>ROUND(I191*H191,2)</f>
        <v>0</v>
      </c>
      <c r="K191" s="176" t="s">
        <v>132</v>
      </c>
      <c r="L191" s="37"/>
      <c r="M191" s="181" t="s">
        <v>19</v>
      </c>
      <c r="N191" s="182" t="s">
        <v>42</v>
      </c>
      <c r="O191" s="62"/>
      <c r="P191" s="183">
        <f>O191*H191</f>
        <v>0</v>
      </c>
      <c r="Q191" s="183">
        <v>3.465E-2</v>
      </c>
      <c r="R191" s="183">
        <f>Q191*H191</f>
        <v>1.76715</v>
      </c>
      <c r="S191" s="183">
        <v>0</v>
      </c>
      <c r="T191" s="184">
        <f>S191*H191</f>
        <v>0</v>
      </c>
      <c r="AR191" s="185" t="s">
        <v>121</v>
      </c>
      <c r="AT191" s="185" t="s">
        <v>117</v>
      </c>
      <c r="AU191" s="185" t="s">
        <v>78</v>
      </c>
      <c r="AY191" s="16" t="s">
        <v>115</v>
      </c>
      <c r="BE191" s="186">
        <f>IF(N191="základní",J191,0)</f>
        <v>0</v>
      </c>
      <c r="BF191" s="186">
        <f>IF(N191="snížená",J191,0)</f>
        <v>0</v>
      </c>
      <c r="BG191" s="186">
        <f>IF(N191="zákl. přenesená",J191,0)</f>
        <v>0</v>
      </c>
      <c r="BH191" s="186">
        <f>IF(N191="sníž. přenesená",J191,0)</f>
        <v>0</v>
      </c>
      <c r="BI191" s="186">
        <f>IF(N191="nulová",J191,0)</f>
        <v>0</v>
      </c>
      <c r="BJ191" s="16" t="s">
        <v>76</v>
      </c>
      <c r="BK191" s="186">
        <f>ROUND(I191*H191,2)</f>
        <v>0</v>
      </c>
      <c r="BL191" s="16" t="s">
        <v>121</v>
      </c>
      <c r="BM191" s="185" t="s">
        <v>281</v>
      </c>
    </row>
    <row r="192" spans="2:65" s="1" customFormat="1" ht="19.5">
      <c r="B192" s="33"/>
      <c r="C192" s="34"/>
      <c r="D192" s="187" t="s">
        <v>123</v>
      </c>
      <c r="E192" s="34"/>
      <c r="F192" s="188" t="s">
        <v>282</v>
      </c>
      <c r="G192" s="34"/>
      <c r="H192" s="34"/>
      <c r="I192" s="101"/>
      <c r="J192" s="34"/>
      <c r="K192" s="34"/>
      <c r="L192" s="37"/>
      <c r="M192" s="189"/>
      <c r="N192" s="62"/>
      <c r="O192" s="62"/>
      <c r="P192" s="62"/>
      <c r="Q192" s="62"/>
      <c r="R192" s="62"/>
      <c r="S192" s="62"/>
      <c r="T192" s="63"/>
      <c r="AT192" s="16" t="s">
        <v>123</v>
      </c>
      <c r="AU192" s="16" t="s">
        <v>78</v>
      </c>
    </row>
    <row r="193" spans="2:65" s="1" customFormat="1" ht="48.75">
      <c r="B193" s="33"/>
      <c r="C193" s="34"/>
      <c r="D193" s="187" t="s">
        <v>125</v>
      </c>
      <c r="E193" s="34"/>
      <c r="F193" s="190" t="s">
        <v>283</v>
      </c>
      <c r="G193" s="34"/>
      <c r="H193" s="34"/>
      <c r="I193" s="101"/>
      <c r="J193" s="34"/>
      <c r="K193" s="34"/>
      <c r="L193" s="37"/>
      <c r="M193" s="189"/>
      <c r="N193" s="62"/>
      <c r="O193" s="62"/>
      <c r="P193" s="62"/>
      <c r="Q193" s="62"/>
      <c r="R193" s="62"/>
      <c r="S193" s="62"/>
      <c r="T193" s="63"/>
      <c r="AT193" s="16" t="s">
        <v>125</v>
      </c>
      <c r="AU193" s="16" t="s">
        <v>78</v>
      </c>
    </row>
    <row r="194" spans="2:65" s="1" customFormat="1" ht="19.5">
      <c r="B194" s="33"/>
      <c r="C194" s="34"/>
      <c r="D194" s="187" t="s">
        <v>157</v>
      </c>
      <c r="E194" s="34"/>
      <c r="F194" s="190" t="s">
        <v>284</v>
      </c>
      <c r="G194" s="34"/>
      <c r="H194" s="34"/>
      <c r="I194" s="101"/>
      <c r="J194" s="34"/>
      <c r="K194" s="34"/>
      <c r="L194" s="37"/>
      <c r="M194" s="189"/>
      <c r="N194" s="62"/>
      <c r="O194" s="62"/>
      <c r="P194" s="62"/>
      <c r="Q194" s="62"/>
      <c r="R194" s="62"/>
      <c r="S194" s="62"/>
      <c r="T194" s="63"/>
      <c r="AT194" s="16" t="s">
        <v>157</v>
      </c>
      <c r="AU194" s="16" t="s">
        <v>78</v>
      </c>
    </row>
    <row r="195" spans="2:65" s="12" customFormat="1" ht="11.25">
      <c r="B195" s="191"/>
      <c r="C195" s="192"/>
      <c r="D195" s="187" t="s">
        <v>127</v>
      </c>
      <c r="E195" s="193" t="s">
        <v>19</v>
      </c>
      <c r="F195" s="194" t="s">
        <v>285</v>
      </c>
      <c r="G195" s="192"/>
      <c r="H195" s="195">
        <v>51</v>
      </c>
      <c r="I195" s="196"/>
      <c r="J195" s="192"/>
      <c r="K195" s="192"/>
      <c r="L195" s="197"/>
      <c r="M195" s="198"/>
      <c r="N195" s="199"/>
      <c r="O195" s="199"/>
      <c r="P195" s="199"/>
      <c r="Q195" s="199"/>
      <c r="R195" s="199"/>
      <c r="S195" s="199"/>
      <c r="T195" s="200"/>
      <c r="AT195" s="201" t="s">
        <v>127</v>
      </c>
      <c r="AU195" s="201" t="s">
        <v>78</v>
      </c>
      <c r="AV195" s="12" t="s">
        <v>78</v>
      </c>
      <c r="AW195" s="12" t="s">
        <v>32</v>
      </c>
      <c r="AX195" s="12" t="s">
        <v>71</v>
      </c>
      <c r="AY195" s="201" t="s">
        <v>115</v>
      </c>
    </row>
    <row r="196" spans="2:65" s="11" customFormat="1" ht="22.9" customHeight="1">
      <c r="B196" s="158"/>
      <c r="C196" s="159"/>
      <c r="D196" s="160" t="s">
        <v>70</v>
      </c>
      <c r="E196" s="172" t="s">
        <v>150</v>
      </c>
      <c r="F196" s="172" t="s">
        <v>286</v>
      </c>
      <c r="G196" s="159"/>
      <c r="H196" s="159"/>
      <c r="I196" s="162"/>
      <c r="J196" s="173">
        <f>BK196</f>
        <v>0</v>
      </c>
      <c r="K196" s="159"/>
      <c r="L196" s="164"/>
      <c r="M196" s="165"/>
      <c r="N196" s="166"/>
      <c r="O196" s="166"/>
      <c r="P196" s="167">
        <f>SUM(P197:P227)</f>
        <v>0</v>
      </c>
      <c r="Q196" s="166"/>
      <c r="R196" s="167">
        <f>SUM(R197:R227)</f>
        <v>25.609840359999996</v>
      </c>
      <c r="S196" s="166"/>
      <c r="T196" s="168">
        <f>SUM(T197:T227)</f>
        <v>0</v>
      </c>
      <c r="AR196" s="169" t="s">
        <v>76</v>
      </c>
      <c r="AT196" s="170" t="s">
        <v>70</v>
      </c>
      <c r="AU196" s="170" t="s">
        <v>76</v>
      </c>
      <c r="AY196" s="169" t="s">
        <v>115</v>
      </c>
      <c r="BK196" s="171">
        <f>SUM(BK197:BK227)</f>
        <v>0</v>
      </c>
    </row>
    <row r="197" spans="2:65" s="1" customFormat="1" ht="14.45" customHeight="1">
      <c r="B197" s="33"/>
      <c r="C197" s="174" t="s">
        <v>287</v>
      </c>
      <c r="D197" s="174" t="s">
        <v>117</v>
      </c>
      <c r="E197" s="175" t="s">
        <v>288</v>
      </c>
      <c r="F197" s="176" t="s">
        <v>289</v>
      </c>
      <c r="G197" s="177" t="s">
        <v>120</v>
      </c>
      <c r="H197" s="178">
        <v>88.44</v>
      </c>
      <c r="I197" s="179"/>
      <c r="J197" s="180">
        <f>ROUND(I197*H197,2)</f>
        <v>0</v>
      </c>
      <c r="K197" s="176" t="s">
        <v>132</v>
      </c>
      <c r="L197" s="37"/>
      <c r="M197" s="181" t="s">
        <v>19</v>
      </c>
      <c r="N197" s="182" t="s">
        <v>42</v>
      </c>
      <c r="O197" s="62"/>
      <c r="P197" s="183">
        <f>O197*H197</f>
        <v>0</v>
      </c>
      <c r="Q197" s="183">
        <v>0</v>
      </c>
      <c r="R197" s="183">
        <f>Q197*H197</f>
        <v>0</v>
      </c>
      <c r="S197" s="183">
        <v>0</v>
      </c>
      <c r="T197" s="184">
        <f>S197*H197</f>
        <v>0</v>
      </c>
      <c r="AR197" s="185" t="s">
        <v>121</v>
      </c>
      <c r="AT197" s="185" t="s">
        <v>117</v>
      </c>
      <c r="AU197" s="185" t="s">
        <v>78</v>
      </c>
      <c r="AY197" s="16" t="s">
        <v>115</v>
      </c>
      <c r="BE197" s="186">
        <f>IF(N197="základní",J197,0)</f>
        <v>0</v>
      </c>
      <c r="BF197" s="186">
        <f>IF(N197="snížená",J197,0)</f>
        <v>0</v>
      </c>
      <c r="BG197" s="186">
        <f>IF(N197="zákl. přenesená",J197,0)</f>
        <v>0</v>
      </c>
      <c r="BH197" s="186">
        <f>IF(N197="sníž. přenesená",J197,0)</f>
        <v>0</v>
      </c>
      <c r="BI197" s="186">
        <f>IF(N197="nulová",J197,0)</f>
        <v>0</v>
      </c>
      <c r="BJ197" s="16" t="s">
        <v>76</v>
      </c>
      <c r="BK197" s="186">
        <f>ROUND(I197*H197,2)</f>
        <v>0</v>
      </c>
      <c r="BL197" s="16" t="s">
        <v>121</v>
      </c>
      <c r="BM197" s="185" t="s">
        <v>290</v>
      </c>
    </row>
    <row r="198" spans="2:65" s="1" customFormat="1" ht="11.25">
      <c r="B198" s="33"/>
      <c r="C198" s="34"/>
      <c r="D198" s="187" t="s">
        <v>123</v>
      </c>
      <c r="E198" s="34"/>
      <c r="F198" s="188" t="s">
        <v>291</v>
      </c>
      <c r="G198" s="34"/>
      <c r="H198" s="34"/>
      <c r="I198" s="101"/>
      <c r="J198" s="34"/>
      <c r="K198" s="34"/>
      <c r="L198" s="37"/>
      <c r="M198" s="189"/>
      <c r="N198" s="62"/>
      <c r="O198" s="62"/>
      <c r="P198" s="62"/>
      <c r="Q198" s="62"/>
      <c r="R198" s="62"/>
      <c r="S198" s="62"/>
      <c r="T198" s="63"/>
      <c r="AT198" s="16" t="s">
        <v>123</v>
      </c>
      <c r="AU198" s="16" t="s">
        <v>78</v>
      </c>
    </row>
    <row r="199" spans="2:65" s="12" customFormat="1" ht="11.25">
      <c r="B199" s="191"/>
      <c r="C199" s="192"/>
      <c r="D199" s="187" t="s">
        <v>127</v>
      </c>
      <c r="E199" s="193" t="s">
        <v>19</v>
      </c>
      <c r="F199" s="194" t="s">
        <v>292</v>
      </c>
      <c r="G199" s="192"/>
      <c r="H199" s="195">
        <v>88.44</v>
      </c>
      <c r="I199" s="196"/>
      <c r="J199" s="192"/>
      <c r="K199" s="192"/>
      <c r="L199" s="197"/>
      <c r="M199" s="198"/>
      <c r="N199" s="199"/>
      <c r="O199" s="199"/>
      <c r="P199" s="199"/>
      <c r="Q199" s="199"/>
      <c r="R199" s="199"/>
      <c r="S199" s="199"/>
      <c r="T199" s="200"/>
      <c r="AT199" s="201" t="s">
        <v>127</v>
      </c>
      <c r="AU199" s="201" t="s">
        <v>78</v>
      </c>
      <c r="AV199" s="12" t="s">
        <v>78</v>
      </c>
      <c r="AW199" s="12" t="s">
        <v>32</v>
      </c>
      <c r="AX199" s="12" t="s">
        <v>71</v>
      </c>
      <c r="AY199" s="201" t="s">
        <v>115</v>
      </c>
    </row>
    <row r="200" spans="2:65" s="1" customFormat="1" ht="14.45" customHeight="1">
      <c r="B200" s="33"/>
      <c r="C200" s="174" t="s">
        <v>293</v>
      </c>
      <c r="D200" s="174" t="s">
        <v>117</v>
      </c>
      <c r="E200" s="175" t="s">
        <v>294</v>
      </c>
      <c r="F200" s="176" t="s">
        <v>295</v>
      </c>
      <c r="G200" s="177" t="s">
        <v>153</v>
      </c>
      <c r="H200" s="178">
        <v>9.5779999999999994</v>
      </c>
      <c r="I200" s="179"/>
      <c r="J200" s="180">
        <f>ROUND(I200*H200,2)</f>
        <v>0</v>
      </c>
      <c r="K200" s="176" t="s">
        <v>132</v>
      </c>
      <c r="L200" s="37"/>
      <c r="M200" s="181" t="s">
        <v>19</v>
      </c>
      <c r="N200" s="182" t="s">
        <v>42</v>
      </c>
      <c r="O200" s="62"/>
      <c r="P200" s="183">
        <f>O200*H200</f>
        <v>0</v>
      </c>
      <c r="Q200" s="183">
        <v>2.2563399999999998</v>
      </c>
      <c r="R200" s="183">
        <f>Q200*H200</f>
        <v>21.611224519999997</v>
      </c>
      <c r="S200" s="183">
        <v>0</v>
      </c>
      <c r="T200" s="184">
        <f>S200*H200</f>
        <v>0</v>
      </c>
      <c r="AR200" s="185" t="s">
        <v>121</v>
      </c>
      <c r="AT200" s="185" t="s">
        <v>117</v>
      </c>
      <c r="AU200" s="185" t="s">
        <v>78</v>
      </c>
      <c r="AY200" s="16" t="s">
        <v>115</v>
      </c>
      <c r="BE200" s="186">
        <f>IF(N200="základní",J200,0)</f>
        <v>0</v>
      </c>
      <c r="BF200" s="186">
        <f>IF(N200="snížená",J200,0)</f>
        <v>0</v>
      </c>
      <c r="BG200" s="186">
        <f>IF(N200="zákl. přenesená",J200,0)</f>
        <v>0</v>
      </c>
      <c r="BH200" s="186">
        <f>IF(N200="sníž. přenesená",J200,0)</f>
        <v>0</v>
      </c>
      <c r="BI200" s="186">
        <f>IF(N200="nulová",J200,0)</f>
        <v>0</v>
      </c>
      <c r="BJ200" s="16" t="s">
        <v>76</v>
      </c>
      <c r="BK200" s="186">
        <f>ROUND(I200*H200,2)</f>
        <v>0</v>
      </c>
      <c r="BL200" s="16" t="s">
        <v>121</v>
      </c>
      <c r="BM200" s="185" t="s">
        <v>296</v>
      </c>
    </row>
    <row r="201" spans="2:65" s="1" customFormat="1" ht="11.25">
      <c r="B201" s="33"/>
      <c r="C201" s="34"/>
      <c r="D201" s="187" t="s">
        <v>123</v>
      </c>
      <c r="E201" s="34"/>
      <c r="F201" s="188" t="s">
        <v>297</v>
      </c>
      <c r="G201" s="34"/>
      <c r="H201" s="34"/>
      <c r="I201" s="101"/>
      <c r="J201" s="34"/>
      <c r="K201" s="34"/>
      <c r="L201" s="37"/>
      <c r="M201" s="189"/>
      <c r="N201" s="62"/>
      <c r="O201" s="62"/>
      <c r="P201" s="62"/>
      <c r="Q201" s="62"/>
      <c r="R201" s="62"/>
      <c r="S201" s="62"/>
      <c r="T201" s="63"/>
      <c r="AT201" s="16" t="s">
        <v>123</v>
      </c>
      <c r="AU201" s="16" t="s">
        <v>78</v>
      </c>
    </row>
    <row r="202" spans="2:65" s="1" customFormat="1" ht="156">
      <c r="B202" s="33"/>
      <c r="C202" s="34"/>
      <c r="D202" s="187" t="s">
        <v>125</v>
      </c>
      <c r="E202" s="34"/>
      <c r="F202" s="190" t="s">
        <v>298</v>
      </c>
      <c r="G202" s="34"/>
      <c r="H202" s="34"/>
      <c r="I202" s="101"/>
      <c r="J202" s="34"/>
      <c r="K202" s="34"/>
      <c r="L202" s="37"/>
      <c r="M202" s="189"/>
      <c r="N202" s="62"/>
      <c r="O202" s="62"/>
      <c r="P202" s="62"/>
      <c r="Q202" s="62"/>
      <c r="R202" s="62"/>
      <c r="S202" s="62"/>
      <c r="T202" s="63"/>
      <c r="AT202" s="16" t="s">
        <v>125</v>
      </c>
      <c r="AU202" s="16" t="s">
        <v>78</v>
      </c>
    </row>
    <row r="203" spans="2:65" s="13" customFormat="1" ht="11.25">
      <c r="B203" s="202"/>
      <c r="C203" s="203"/>
      <c r="D203" s="187" t="s">
        <v>127</v>
      </c>
      <c r="E203" s="204" t="s">
        <v>19</v>
      </c>
      <c r="F203" s="205" t="s">
        <v>299</v>
      </c>
      <c r="G203" s="203"/>
      <c r="H203" s="204" t="s">
        <v>19</v>
      </c>
      <c r="I203" s="206"/>
      <c r="J203" s="203"/>
      <c r="K203" s="203"/>
      <c r="L203" s="207"/>
      <c r="M203" s="208"/>
      <c r="N203" s="209"/>
      <c r="O203" s="209"/>
      <c r="P203" s="209"/>
      <c r="Q203" s="209"/>
      <c r="R203" s="209"/>
      <c r="S203" s="209"/>
      <c r="T203" s="210"/>
      <c r="AT203" s="211" t="s">
        <v>127</v>
      </c>
      <c r="AU203" s="211" t="s">
        <v>78</v>
      </c>
      <c r="AV203" s="13" t="s">
        <v>76</v>
      </c>
      <c r="AW203" s="13" t="s">
        <v>32</v>
      </c>
      <c r="AX203" s="13" t="s">
        <v>71</v>
      </c>
      <c r="AY203" s="211" t="s">
        <v>115</v>
      </c>
    </row>
    <row r="204" spans="2:65" s="12" customFormat="1" ht="11.25">
      <c r="B204" s="191"/>
      <c r="C204" s="192"/>
      <c r="D204" s="187" t="s">
        <v>127</v>
      </c>
      <c r="E204" s="193" t="s">
        <v>19</v>
      </c>
      <c r="F204" s="194" t="s">
        <v>300</v>
      </c>
      <c r="G204" s="192"/>
      <c r="H204" s="195">
        <v>7.1719999999999997</v>
      </c>
      <c r="I204" s="196"/>
      <c r="J204" s="192"/>
      <c r="K204" s="192"/>
      <c r="L204" s="197"/>
      <c r="M204" s="198"/>
      <c r="N204" s="199"/>
      <c r="O204" s="199"/>
      <c r="P204" s="199"/>
      <c r="Q204" s="199"/>
      <c r="R204" s="199"/>
      <c r="S204" s="199"/>
      <c r="T204" s="200"/>
      <c r="AT204" s="201" t="s">
        <v>127</v>
      </c>
      <c r="AU204" s="201" t="s">
        <v>78</v>
      </c>
      <c r="AV204" s="12" t="s">
        <v>78</v>
      </c>
      <c r="AW204" s="12" t="s">
        <v>32</v>
      </c>
      <c r="AX204" s="12" t="s">
        <v>71</v>
      </c>
      <c r="AY204" s="201" t="s">
        <v>115</v>
      </c>
    </row>
    <row r="205" spans="2:65" s="13" customFormat="1" ht="11.25">
      <c r="B205" s="202"/>
      <c r="C205" s="203"/>
      <c r="D205" s="187" t="s">
        <v>127</v>
      </c>
      <c r="E205" s="204" t="s">
        <v>19</v>
      </c>
      <c r="F205" s="205" t="s">
        <v>301</v>
      </c>
      <c r="G205" s="203"/>
      <c r="H205" s="204" t="s">
        <v>19</v>
      </c>
      <c r="I205" s="206"/>
      <c r="J205" s="203"/>
      <c r="K205" s="203"/>
      <c r="L205" s="207"/>
      <c r="M205" s="208"/>
      <c r="N205" s="209"/>
      <c r="O205" s="209"/>
      <c r="P205" s="209"/>
      <c r="Q205" s="209"/>
      <c r="R205" s="209"/>
      <c r="S205" s="209"/>
      <c r="T205" s="210"/>
      <c r="AT205" s="211" t="s">
        <v>127</v>
      </c>
      <c r="AU205" s="211" t="s">
        <v>78</v>
      </c>
      <c r="AV205" s="13" t="s">
        <v>76</v>
      </c>
      <c r="AW205" s="13" t="s">
        <v>32</v>
      </c>
      <c r="AX205" s="13" t="s">
        <v>71</v>
      </c>
      <c r="AY205" s="211" t="s">
        <v>115</v>
      </c>
    </row>
    <row r="206" spans="2:65" s="12" customFormat="1" ht="11.25">
      <c r="B206" s="191"/>
      <c r="C206" s="192"/>
      <c r="D206" s="187" t="s">
        <v>127</v>
      </c>
      <c r="E206" s="193" t="s">
        <v>19</v>
      </c>
      <c r="F206" s="194" t="s">
        <v>302</v>
      </c>
      <c r="G206" s="192"/>
      <c r="H206" s="195">
        <v>1.4770000000000001</v>
      </c>
      <c r="I206" s="196"/>
      <c r="J206" s="192"/>
      <c r="K206" s="192"/>
      <c r="L206" s="197"/>
      <c r="M206" s="198"/>
      <c r="N206" s="199"/>
      <c r="O206" s="199"/>
      <c r="P206" s="199"/>
      <c r="Q206" s="199"/>
      <c r="R206" s="199"/>
      <c r="S206" s="199"/>
      <c r="T206" s="200"/>
      <c r="AT206" s="201" t="s">
        <v>127</v>
      </c>
      <c r="AU206" s="201" t="s">
        <v>78</v>
      </c>
      <c r="AV206" s="12" t="s">
        <v>78</v>
      </c>
      <c r="AW206" s="12" t="s">
        <v>32</v>
      </c>
      <c r="AX206" s="12" t="s">
        <v>71</v>
      </c>
      <c r="AY206" s="201" t="s">
        <v>115</v>
      </c>
    </row>
    <row r="207" spans="2:65" s="13" customFormat="1" ht="11.25">
      <c r="B207" s="202"/>
      <c r="C207" s="203"/>
      <c r="D207" s="187" t="s">
        <v>127</v>
      </c>
      <c r="E207" s="204" t="s">
        <v>19</v>
      </c>
      <c r="F207" s="205" t="s">
        <v>303</v>
      </c>
      <c r="G207" s="203"/>
      <c r="H207" s="204" t="s">
        <v>19</v>
      </c>
      <c r="I207" s="206"/>
      <c r="J207" s="203"/>
      <c r="K207" s="203"/>
      <c r="L207" s="207"/>
      <c r="M207" s="208"/>
      <c r="N207" s="209"/>
      <c r="O207" s="209"/>
      <c r="P207" s="209"/>
      <c r="Q207" s="209"/>
      <c r="R207" s="209"/>
      <c r="S207" s="209"/>
      <c r="T207" s="210"/>
      <c r="AT207" s="211" t="s">
        <v>127</v>
      </c>
      <c r="AU207" s="211" t="s">
        <v>78</v>
      </c>
      <c r="AV207" s="13" t="s">
        <v>76</v>
      </c>
      <c r="AW207" s="13" t="s">
        <v>32</v>
      </c>
      <c r="AX207" s="13" t="s">
        <v>71</v>
      </c>
      <c r="AY207" s="211" t="s">
        <v>115</v>
      </c>
    </row>
    <row r="208" spans="2:65" s="12" customFormat="1" ht="11.25">
      <c r="B208" s="191"/>
      <c r="C208" s="192"/>
      <c r="D208" s="187" t="s">
        <v>127</v>
      </c>
      <c r="E208" s="193" t="s">
        <v>19</v>
      </c>
      <c r="F208" s="194" t="s">
        <v>304</v>
      </c>
      <c r="G208" s="192"/>
      <c r="H208" s="195">
        <v>0.92900000000000005</v>
      </c>
      <c r="I208" s="196"/>
      <c r="J208" s="192"/>
      <c r="K208" s="192"/>
      <c r="L208" s="197"/>
      <c r="M208" s="198"/>
      <c r="N208" s="199"/>
      <c r="O208" s="199"/>
      <c r="P208" s="199"/>
      <c r="Q208" s="199"/>
      <c r="R208" s="199"/>
      <c r="S208" s="199"/>
      <c r="T208" s="200"/>
      <c r="AT208" s="201" t="s">
        <v>127</v>
      </c>
      <c r="AU208" s="201" t="s">
        <v>78</v>
      </c>
      <c r="AV208" s="12" t="s">
        <v>78</v>
      </c>
      <c r="AW208" s="12" t="s">
        <v>32</v>
      </c>
      <c r="AX208" s="12" t="s">
        <v>71</v>
      </c>
      <c r="AY208" s="201" t="s">
        <v>115</v>
      </c>
    </row>
    <row r="209" spans="2:65" s="1" customFormat="1" ht="14.45" customHeight="1">
      <c r="B209" s="33"/>
      <c r="C209" s="174" t="s">
        <v>305</v>
      </c>
      <c r="D209" s="174" t="s">
        <v>117</v>
      </c>
      <c r="E209" s="175" t="s">
        <v>306</v>
      </c>
      <c r="F209" s="176" t="s">
        <v>307</v>
      </c>
      <c r="G209" s="177" t="s">
        <v>153</v>
      </c>
      <c r="H209" s="178">
        <v>9.5779999999999994</v>
      </c>
      <c r="I209" s="179"/>
      <c r="J209" s="180">
        <f>ROUND(I209*H209,2)</f>
        <v>0</v>
      </c>
      <c r="K209" s="176" t="s">
        <v>132</v>
      </c>
      <c r="L209" s="37"/>
      <c r="M209" s="181" t="s">
        <v>19</v>
      </c>
      <c r="N209" s="182" t="s">
        <v>42</v>
      </c>
      <c r="O209" s="62"/>
      <c r="P209" s="183">
        <f>O209*H209</f>
        <v>0</v>
      </c>
      <c r="Q209" s="183">
        <v>0</v>
      </c>
      <c r="R209" s="183">
        <f>Q209*H209</f>
        <v>0</v>
      </c>
      <c r="S209" s="183">
        <v>0</v>
      </c>
      <c r="T209" s="184">
        <f>S209*H209</f>
        <v>0</v>
      </c>
      <c r="AR209" s="185" t="s">
        <v>121</v>
      </c>
      <c r="AT209" s="185" t="s">
        <v>117</v>
      </c>
      <c r="AU209" s="185" t="s">
        <v>78</v>
      </c>
      <c r="AY209" s="16" t="s">
        <v>115</v>
      </c>
      <c r="BE209" s="186">
        <f>IF(N209="základní",J209,0)</f>
        <v>0</v>
      </c>
      <c r="BF209" s="186">
        <f>IF(N209="snížená",J209,0)</f>
        <v>0</v>
      </c>
      <c r="BG209" s="186">
        <f>IF(N209="zákl. přenesená",J209,0)</f>
        <v>0</v>
      </c>
      <c r="BH209" s="186">
        <f>IF(N209="sníž. přenesená",J209,0)</f>
        <v>0</v>
      </c>
      <c r="BI209" s="186">
        <f>IF(N209="nulová",J209,0)</f>
        <v>0</v>
      </c>
      <c r="BJ209" s="16" t="s">
        <v>76</v>
      </c>
      <c r="BK209" s="186">
        <f>ROUND(I209*H209,2)</f>
        <v>0</v>
      </c>
      <c r="BL209" s="16" t="s">
        <v>121</v>
      </c>
      <c r="BM209" s="185" t="s">
        <v>308</v>
      </c>
    </row>
    <row r="210" spans="2:65" s="1" customFormat="1" ht="11.25">
      <c r="B210" s="33"/>
      <c r="C210" s="34"/>
      <c r="D210" s="187" t="s">
        <v>123</v>
      </c>
      <c r="E210" s="34"/>
      <c r="F210" s="188" t="s">
        <v>309</v>
      </c>
      <c r="G210" s="34"/>
      <c r="H210" s="34"/>
      <c r="I210" s="101"/>
      <c r="J210" s="34"/>
      <c r="K210" s="34"/>
      <c r="L210" s="37"/>
      <c r="M210" s="189"/>
      <c r="N210" s="62"/>
      <c r="O210" s="62"/>
      <c r="P210" s="62"/>
      <c r="Q210" s="62"/>
      <c r="R210" s="62"/>
      <c r="S210" s="62"/>
      <c r="T210" s="63"/>
      <c r="AT210" s="16" t="s">
        <v>123</v>
      </c>
      <c r="AU210" s="16" t="s">
        <v>78</v>
      </c>
    </row>
    <row r="211" spans="2:65" s="1" customFormat="1" ht="68.25">
      <c r="B211" s="33"/>
      <c r="C211" s="34"/>
      <c r="D211" s="187" t="s">
        <v>125</v>
      </c>
      <c r="E211" s="34"/>
      <c r="F211" s="190" t="s">
        <v>310</v>
      </c>
      <c r="G211" s="34"/>
      <c r="H211" s="34"/>
      <c r="I211" s="101"/>
      <c r="J211" s="34"/>
      <c r="K211" s="34"/>
      <c r="L211" s="37"/>
      <c r="M211" s="189"/>
      <c r="N211" s="62"/>
      <c r="O211" s="62"/>
      <c r="P211" s="62"/>
      <c r="Q211" s="62"/>
      <c r="R211" s="62"/>
      <c r="S211" s="62"/>
      <c r="T211" s="63"/>
      <c r="AT211" s="16" t="s">
        <v>125</v>
      </c>
      <c r="AU211" s="16" t="s">
        <v>78</v>
      </c>
    </row>
    <row r="212" spans="2:65" s="1" customFormat="1" ht="14.45" customHeight="1">
      <c r="B212" s="33"/>
      <c r="C212" s="174" t="s">
        <v>311</v>
      </c>
      <c r="D212" s="174" t="s">
        <v>117</v>
      </c>
      <c r="E212" s="175" t="s">
        <v>312</v>
      </c>
      <c r="F212" s="176" t="s">
        <v>313</v>
      </c>
      <c r="G212" s="177" t="s">
        <v>131</v>
      </c>
      <c r="H212" s="178">
        <v>66.739999999999995</v>
      </c>
      <c r="I212" s="179"/>
      <c r="J212" s="180">
        <f>ROUND(I212*H212,2)</f>
        <v>0</v>
      </c>
      <c r="K212" s="176" t="s">
        <v>132</v>
      </c>
      <c r="L212" s="37"/>
      <c r="M212" s="181" t="s">
        <v>19</v>
      </c>
      <c r="N212" s="182" t="s">
        <v>42</v>
      </c>
      <c r="O212" s="62"/>
      <c r="P212" s="183">
        <f>O212*H212</f>
        <v>0</v>
      </c>
      <c r="Q212" s="183">
        <v>0</v>
      </c>
      <c r="R212" s="183">
        <f>Q212*H212</f>
        <v>0</v>
      </c>
      <c r="S212" s="183">
        <v>0</v>
      </c>
      <c r="T212" s="184">
        <f>S212*H212</f>
        <v>0</v>
      </c>
      <c r="AR212" s="185" t="s">
        <v>121</v>
      </c>
      <c r="AT212" s="185" t="s">
        <v>117</v>
      </c>
      <c r="AU212" s="185" t="s">
        <v>78</v>
      </c>
      <c r="AY212" s="16" t="s">
        <v>115</v>
      </c>
      <c r="BE212" s="186">
        <f>IF(N212="základní",J212,0)</f>
        <v>0</v>
      </c>
      <c r="BF212" s="186">
        <f>IF(N212="snížená",J212,0)</f>
        <v>0</v>
      </c>
      <c r="BG212" s="186">
        <f>IF(N212="zákl. přenesená",J212,0)</f>
        <v>0</v>
      </c>
      <c r="BH212" s="186">
        <f>IF(N212="sníž. přenesená",J212,0)</f>
        <v>0</v>
      </c>
      <c r="BI212" s="186">
        <f>IF(N212="nulová",J212,0)</f>
        <v>0</v>
      </c>
      <c r="BJ212" s="16" t="s">
        <v>76</v>
      </c>
      <c r="BK212" s="186">
        <f>ROUND(I212*H212,2)</f>
        <v>0</v>
      </c>
      <c r="BL212" s="16" t="s">
        <v>121</v>
      </c>
      <c r="BM212" s="185" t="s">
        <v>314</v>
      </c>
    </row>
    <row r="213" spans="2:65" s="1" customFormat="1" ht="19.5">
      <c r="B213" s="33"/>
      <c r="C213" s="34"/>
      <c r="D213" s="187" t="s">
        <v>123</v>
      </c>
      <c r="E213" s="34"/>
      <c r="F213" s="188" t="s">
        <v>315</v>
      </c>
      <c r="G213" s="34"/>
      <c r="H213" s="34"/>
      <c r="I213" s="101"/>
      <c r="J213" s="34"/>
      <c r="K213" s="34"/>
      <c r="L213" s="37"/>
      <c r="M213" s="189"/>
      <c r="N213" s="62"/>
      <c r="O213" s="62"/>
      <c r="P213" s="62"/>
      <c r="Q213" s="62"/>
      <c r="R213" s="62"/>
      <c r="S213" s="62"/>
      <c r="T213" s="63"/>
      <c r="AT213" s="16" t="s">
        <v>123</v>
      </c>
      <c r="AU213" s="16" t="s">
        <v>78</v>
      </c>
    </row>
    <row r="214" spans="2:65" s="1" customFormat="1" ht="68.25">
      <c r="B214" s="33"/>
      <c r="C214" s="34"/>
      <c r="D214" s="187" t="s">
        <v>125</v>
      </c>
      <c r="E214" s="34"/>
      <c r="F214" s="190" t="s">
        <v>310</v>
      </c>
      <c r="G214" s="34"/>
      <c r="H214" s="34"/>
      <c r="I214" s="101"/>
      <c r="J214" s="34"/>
      <c r="K214" s="34"/>
      <c r="L214" s="37"/>
      <c r="M214" s="189"/>
      <c r="N214" s="62"/>
      <c r="O214" s="62"/>
      <c r="P214" s="62"/>
      <c r="Q214" s="62"/>
      <c r="R214" s="62"/>
      <c r="S214" s="62"/>
      <c r="T214" s="63"/>
      <c r="AT214" s="16" t="s">
        <v>125</v>
      </c>
      <c r="AU214" s="16" t="s">
        <v>78</v>
      </c>
    </row>
    <row r="215" spans="2:65" s="12" customFormat="1" ht="11.25">
      <c r="B215" s="191"/>
      <c r="C215" s="192"/>
      <c r="D215" s="187" t="s">
        <v>127</v>
      </c>
      <c r="E215" s="193" t="s">
        <v>19</v>
      </c>
      <c r="F215" s="194" t="s">
        <v>316</v>
      </c>
      <c r="G215" s="192"/>
      <c r="H215" s="195">
        <v>66.739999999999995</v>
      </c>
      <c r="I215" s="196"/>
      <c r="J215" s="192"/>
      <c r="K215" s="192"/>
      <c r="L215" s="197"/>
      <c r="M215" s="198"/>
      <c r="N215" s="199"/>
      <c r="O215" s="199"/>
      <c r="P215" s="199"/>
      <c r="Q215" s="199"/>
      <c r="R215" s="199"/>
      <c r="S215" s="199"/>
      <c r="T215" s="200"/>
      <c r="AT215" s="201" t="s">
        <v>127</v>
      </c>
      <c r="AU215" s="201" t="s">
        <v>78</v>
      </c>
      <c r="AV215" s="12" t="s">
        <v>78</v>
      </c>
      <c r="AW215" s="12" t="s">
        <v>32</v>
      </c>
      <c r="AX215" s="12" t="s">
        <v>71</v>
      </c>
      <c r="AY215" s="201" t="s">
        <v>115</v>
      </c>
    </row>
    <row r="216" spans="2:65" s="1" customFormat="1" ht="14.45" customHeight="1">
      <c r="B216" s="33"/>
      <c r="C216" s="174" t="s">
        <v>317</v>
      </c>
      <c r="D216" s="174" t="s">
        <v>117</v>
      </c>
      <c r="E216" s="175" t="s">
        <v>318</v>
      </c>
      <c r="F216" s="176" t="s">
        <v>319</v>
      </c>
      <c r="G216" s="177" t="s">
        <v>153</v>
      </c>
      <c r="H216" s="178">
        <v>0.92900000000000005</v>
      </c>
      <c r="I216" s="179"/>
      <c r="J216" s="180">
        <f>ROUND(I216*H216,2)</f>
        <v>0</v>
      </c>
      <c r="K216" s="176" t="s">
        <v>19</v>
      </c>
      <c r="L216" s="37"/>
      <c r="M216" s="181" t="s">
        <v>19</v>
      </c>
      <c r="N216" s="182" t="s">
        <v>42</v>
      </c>
      <c r="O216" s="62"/>
      <c r="P216" s="183">
        <f>O216*H216</f>
        <v>0</v>
      </c>
      <c r="Q216" s="183">
        <v>0</v>
      </c>
      <c r="R216" s="183">
        <f>Q216*H216</f>
        <v>0</v>
      </c>
      <c r="S216" s="183">
        <v>0</v>
      </c>
      <c r="T216" s="184">
        <f>S216*H216</f>
        <v>0</v>
      </c>
      <c r="AR216" s="185" t="s">
        <v>121</v>
      </c>
      <c r="AT216" s="185" t="s">
        <v>117</v>
      </c>
      <c r="AU216" s="185" t="s">
        <v>78</v>
      </c>
      <c r="AY216" s="16" t="s">
        <v>115</v>
      </c>
      <c r="BE216" s="186">
        <f>IF(N216="základní",J216,0)</f>
        <v>0</v>
      </c>
      <c r="BF216" s="186">
        <f>IF(N216="snížená",J216,0)</f>
        <v>0</v>
      </c>
      <c r="BG216" s="186">
        <f>IF(N216="zákl. přenesená",J216,0)</f>
        <v>0</v>
      </c>
      <c r="BH216" s="186">
        <f>IF(N216="sníž. přenesená",J216,0)</f>
        <v>0</v>
      </c>
      <c r="BI216" s="186">
        <f>IF(N216="nulová",J216,0)</f>
        <v>0</v>
      </c>
      <c r="BJ216" s="16" t="s">
        <v>76</v>
      </c>
      <c r="BK216" s="186">
        <f>ROUND(I216*H216,2)</f>
        <v>0</v>
      </c>
      <c r="BL216" s="16" t="s">
        <v>121</v>
      </c>
      <c r="BM216" s="185" t="s">
        <v>320</v>
      </c>
    </row>
    <row r="217" spans="2:65" s="1" customFormat="1" ht="11.25">
      <c r="B217" s="33"/>
      <c r="C217" s="34"/>
      <c r="D217" s="187" t="s">
        <v>123</v>
      </c>
      <c r="E217" s="34"/>
      <c r="F217" s="188" t="s">
        <v>321</v>
      </c>
      <c r="G217" s="34"/>
      <c r="H217" s="34"/>
      <c r="I217" s="101"/>
      <c r="J217" s="34"/>
      <c r="K217" s="34"/>
      <c r="L217" s="37"/>
      <c r="M217" s="189"/>
      <c r="N217" s="62"/>
      <c r="O217" s="62"/>
      <c r="P217" s="62"/>
      <c r="Q217" s="62"/>
      <c r="R217" s="62"/>
      <c r="S217" s="62"/>
      <c r="T217" s="63"/>
      <c r="AT217" s="16" t="s">
        <v>123</v>
      </c>
      <c r="AU217" s="16" t="s">
        <v>78</v>
      </c>
    </row>
    <row r="218" spans="2:65" s="1" customFormat="1" ht="68.25">
      <c r="B218" s="33"/>
      <c r="C218" s="34"/>
      <c r="D218" s="187" t="s">
        <v>125</v>
      </c>
      <c r="E218" s="34"/>
      <c r="F218" s="190" t="s">
        <v>310</v>
      </c>
      <c r="G218" s="34"/>
      <c r="H218" s="34"/>
      <c r="I218" s="101"/>
      <c r="J218" s="34"/>
      <c r="K218" s="34"/>
      <c r="L218" s="37"/>
      <c r="M218" s="189"/>
      <c r="N218" s="62"/>
      <c r="O218" s="62"/>
      <c r="P218" s="62"/>
      <c r="Q218" s="62"/>
      <c r="R218" s="62"/>
      <c r="S218" s="62"/>
      <c r="T218" s="63"/>
      <c r="AT218" s="16" t="s">
        <v>125</v>
      </c>
      <c r="AU218" s="16" t="s">
        <v>78</v>
      </c>
    </row>
    <row r="219" spans="2:65" s="13" customFormat="1" ht="11.25">
      <c r="B219" s="202"/>
      <c r="C219" s="203"/>
      <c r="D219" s="187" t="s">
        <v>127</v>
      </c>
      <c r="E219" s="204" t="s">
        <v>19</v>
      </c>
      <c r="F219" s="205" t="s">
        <v>303</v>
      </c>
      <c r="G219" s="203"/>
      <c r="H219" s="204" t="s">
        <v>19</v>
      </c>
      <c r="I219" s="206"/>
      <c r="J219" s="203"/>
      <c r="K219" s="203"/>
      <c r="L219" s="207"/>
      <c r="M219" s="208"/>
      <c r="N219" s="209"/>
      <c r="O219" s="209"/>
      <c r="P219" s="209"/>
      <c r="Q219" s="209"/>
      <c r="R219" s="209"/>
      <c r="S219" s="209"/>
      <c r="T219" s="210"/>
      <c r="AT219" s="211" t="s">
        <v>127</v>
      </c>
      <c r="AU219" s="211" t="s">
        <v>78</v>
      </c>
      <c r="AV219" s="13" t="s">
        <v>76</v>
      </c>
      <c r="AW219" s="13" t="s">
        <v>32</v>
      </c>
      <c r="AX219" s="13" t="s">
        <v>71</v>
      </c>
      <c r="AY219" s="211" t="s">
        <v>115</v>
      </c>
    </row>
    <row r="220" spans="2:65" s="12" customFormat="1" ht="11.25">
      <c r="B220" s="191"/>
      <c r="C220" s="192"/>
      <c r="D220" s="187" t="s">
        <v>127</v>
      </c>
      <c r="E220" s="193" t="s">
        <v>19</v>
      </c>
      <c r="F220" s="194" t="s">
        <v>304</v>
      </c>
      <c r="G220" s="192"/>
      <c r="H220" s="195">
        <v>0.92900000000000005</v>
      </c>
      <c r="I220" s="196"/>
      <c r="J220" s="192"/>
      <c r="K220" s="192"/>
      <c r="L220" s="197"/>
      <c r="M220" s="198"/>
      <c r="N220" s="199"/>
      <c r="O220" s="199"/>
      <c r="P220" s="199"/>
      <c r="Q220" s="199"/>
      <c r="R220" s="199"/>
      <c r="S220" s="199"/>
      <c r="T220" s="200"/>
      <c r="AT220" s="201" t="s">
        <v>127</v>
      </c>
      <c r="AU220" s="201" t="s">
        <v>78</v>
      </c>
      <c r="AV220" s="12" t="s">
        <v>78</v>
      </c>
      <c r="AW220" s="12" t="s">
        <v>32</v>
      </c>
      <c r="AX220" s="12" t="s">
        <v>71</v>
      </c>
      <c r="AY220" s="201" t="s">
        <v>115</v>
      </c>
    </row>
    <row r="221" spans="2:65" s="1" customFormat="1" ht="14.45" customHeight="1">
      <c r="B221" s="33"/>
      <c r="C221" s="174" t="s">
        <v>322</v>
      </c>
      <c r="D221" s="174" t="s">
        <v>117</v>
      </c>
      <c r="E221" s="175" t="s">
        <v>323</v>
      </c>
      <c r="F221" s="176" t="s">
        <v>324</v>
      </c>
      <c r="G221" s="177" t="s">
        <v>120</v>
      </c>
      <c r="H221" s="178">
        <v>56.421999999999997</v>
      </c>
      <c r="I221" s="179"/>
      <c r="J221" s="180">
        <f>ROUND(I221*H221,2)</f>
        <v>0</v>
      </c>
      <c r="K221" s="176" t="s">
        <v>19</v>
      </c>
      <c r="L221" s="37"/>
      <c r="M221" s="181" t="s">
        <v>19</v>
      </c>
      <c r="N221" s="182" t="s">
        <v>42</v>
      </c>
      <c r="O221" s="62"/>
      <c r="P221" s="183">
        <f>O221*H221</f>
        <v>0</v>
      </c>
      <c r="Q221" s="183">
        <v>6.522E-2</v>
      </c>
      <c r="R221" s="183">
        <f>Q221*H221</f>
        <v>3.6798428399999996</v>
      </c>
      <c r="S221" s="183">
        <v>0</v>
      </c>
      <c r="T221" s="184">
        <f>S221*H221</f>
        <v>0</v>
      </c>
      <c r="AR221" s="185" t="s">
        <v>121</v>
      </c>
      <c r="AT221" s="185" t="s">
        <v>117</v>
      </c>
      <c r="AU221" s="185" t="s">
        <v>78</v>
      </c>
      <c r="AY221" s="16" t="s">
        <v>115</v>
      </c>
      <c r="BE221" s="186">
        <f>IF(N221="základní",J221,0)</f>
        <v>0</v>
      </c>
      <c r="BF221" s="186">
        <f>IF(N221="snížená",J221,0)</f>
        <v>0</v>
      </c>
      <c r="BG221" s="186">
        <f>IF(N221="zákl. přenesená",J221,0)</f>
        <v>0</v>
      </c>
      <c r="BH221" s="186">
        <f>IF(N221="sníž. přenesená",J221,0)</f>
        <v>0</v>
      </c>
      <c r="BI221" s="186">
        <f>IF(N221="nulová",J221,0)</f>
        <v>0</v>
      </c>
      <c r="BJ221" s="16" t="s">
        <v>76</v>
      </c>
      <c r="BK221" s="186">
        <f>ROUND(I221*H221,2)</f>
        <v>0</v>
      </c>
      <c r="BL221" s="16" t="s">
        <v>121</v>
      </c>
      <c r="BM221" s="185" t="s">
        <v>325</v>
      </c>
    </row>
    <row r="222" spans="2:65" s="1" customFormat="1" ht="19.5">
      <c r="B222" s="33"/>
      <c r="C222" s="34"/>
      <c r="D222" s="187" t="s">
        <v>123</v>
      </c>
      <c r="E222" s="34"/>
      <c r="F222" s="188" t="s">
        <v>326</v>
      </c>
      <c r="G222" s="34"/>
      <c r="H222" s="34"/>
      <c r="I222" s="101"/>
      <c r="J222" s="34"/>
      <c r="K222" s="34"/>
      <c r="L222" s="37"/>
      <c r="M222" s="189"/>
      <c r="N222" s="62"/>
      <c r="O222" s="62"/>
      <c r="P222" s="62"/>
      <c r="Q222" s="62"/>
      <c r="R222" s="62"/>
      <c r="S222" s="62"/>
      <c r="T222" s="63"/>
      <c r="AT222" s="16" t="s">
        <v>123</v>
      </c>
      <c r="AU222" s="16" t="s">
        <v>78</v>
      </c>
    </row>
    <row r="223" spans="2:65" s="1" customFormat="1" ht="19.5">
      <c r="B223" s="33"/>
      <c r="C223" s="34"/>
      <c r="D223" s="187" t="s">
        <v>157</v>
      </c>
      <c r="E223" s="34"/>
      <c r="F223" s="190" t="s">
        <v>327</v>
      </c>
      <c r="G223" s="34"/>
      <c r="H223" s="34"/>
      <c r="I223" s="101"/>
      <c r="J223" s="34"/>
      <c r="K223" s="34"/>
      <c r="L223" s="37"/>
      <c r="M223" s="189"/>
      <c r="N223" s="62"/>
      <c r="O223" s="62"/>
      <c r="P223" s="62"/>
      <c r="Q223" s="62"/>
      <c r="R223" s="62"/>
      <c r="S223" s="62"/>
      <c r="T223" s="63"/>
      <c r="AT223" s="16" t="s">
        <v>157</v>
      </c>
      <c r="AU223" s="16" t="s">
        <v>78</v>
      </c>
    </row>
    <row r="224" spans="2:65" s="12" customFormat="1" ht="11.25">
      <c r="B224" s="191"/>
      <c r="C224" s="192"/>
      <c r="D224" s="187" t="s">
        <v>127</v>
      </c>
      <c r="E224" s="193" t="s">
        <v>19</v>
      </c>
      <c r="F224" s="194" t="s">
        <v>128</v>
      </c>
      <c r="G224" s="192"/>
      <c r="H224" s="195">
        <v>56.421999999999997</v>
      </c>
      <c r="I224" s="196"/>
      <c r="J224" s="192"/>
      <c r="K224" s="192"/>
      <c r="L224" s="197"/>
      <c r="M224" s="198"/>
      <c r="N224" s="199"/>
      <c r="O224" s="199"/>
      <c r="P224" s="199"/>
      <c r="Q224" s="199"/>
      <c r="R224" s="199"/>
      <c r="S224" s="199"/>
      <c r="T224" s="200"/>
      <c r="AT224" s="201" t="s">
        <v>127</v>
      </c>
      <c r="AU224" s="201" t="s">
        <v>78</v>
      </c>
      <c r="AV224" s="12" t="s">
        <v>78</v>
      </c>
      <c r="AW224" s="12" t="s">
        <v>32</v>
      </c>
      <c r="AX224" s="12" t="s">
        <v>71</v>
      </c>
      <c r="AY224" s="201" t="s">
        <v>115</v>
      </c>
    </row>
    <row r="225" spans="2:65" s="1" customFormat="1" ht="14.45" customHeight="1">
      <c r="B225" s="33"/>
      <c r="C225" s="212" t="s">
        <v>328</v>
      </c>
      <c r="D225" s="212" t="s">
        <v>269</v>
      </c>
      <c r="E225" s="213" t="s">
        <v>329</v>
      </c>
      <c r="F225" s="214" t="s">
        <v>330</v>
      </c>
      <c r="G225" s="215" t="s">
        <v>120</v>
      </c>
      <c r="H225" s="216">
        <v>2.8210000000000002</v>
      </c>
      <c r="I225" s="217"/>
      <c r="J225" s="218">
        <f>ROUND(I225*H225,2)</f>
        <v>0</v>
      </c>
      <c r="K225" s="214" t="s">
        <v>132</v>
      </c>
      <c r="L225" s="219"/>
      <c r="M225" s="220" t="s">
        <v>19</v>
      </c>
      <c r="N225" s="221" t="s">
        <v>42</v>
      </c>
      <c r="O225" s="62"/>
      <c r="P225" s="183">
        <f>O225*H225</f>
        <v>0</v>
      </c>
      <c r="Q225" s="183">
        <v>0.113</v>
      </c>
      <c r="R225" s="183">
        <f>Q225*H225</f>
        <v>0.31877300000000003</v>
      </c>
      <c r="S225" s="183">
        <v>0</v>
      </c>
      <c r="T225" s="184">
        <f>S225*H225</f>
        <v>0</v>
      </c>
      <c r="AR225" s="185" t="s">
        <v>169</v>
      </c>
      <c r="AT225" s="185" t="s">
        <v>269</v>
      </c>
      <c r="AU225" s="185" t="s">
        <v>78</v>
      </c>
      <c r="AY225" s="16" t="s">
        <v>115</v>
      </c>
      <c r="BE225" s="186">
        <f>IF(N225="základní",J225,0)</f>
        <v>0</v>
      </c>
      <c r="BF225" s="186">
        <f>IF(N225="snížená",J225,0)</f>
        <v>0</v>
      </c>
      <c r="BG225" s="186">
        <f>IF(N225="zákl. přenesená",J225,0)</f>
        <v>0</v>
      </c>
      <c r="BH225" s="186">
        <f>IF(N225="sníž. přenesená",J225,0)</f>
        <v>0</v>
      </c>
      <c r="BI225" s="186">
        <f>IF(N225="nulová",J225,0)</f>
        <v>0</v>
      </c>
      <c r="BJ225" s="16" t="s">
        <v>76</v>
      </c>
      <c r="BK225" s="186">
        <f>ROUND(I225*H225,2)</f>
        <v>0</v>
      </c>
      <c r="BL225" s="16" t="s">
        <v>121</v>
      </c>
      <c r="BM225" s="185" t="s">
        <v>331</v>
      </c>
    </row>
    <row r="226" spans="2:65" s="1" customFormat="1" ht="11.25">
      <c r="B226" s="33"/>
      <c r="C226" s="34"/>
      <c r="D226" s="187" t="s">
        <v>123</v>
      </c>
      <c r="E226" s="34"/>
      <c r="F226" s="188" t="s">
        <v>330</v>
      </c>
      <c r="G226" s="34"/>
      <c r="H226" s="34"/>
      <c r="I226" s="101"/>
      <c r="J226" s="34"/>
      <c r="K226" s="34"/>
      <c r="L226" s="37"/>
      <c r="M226" s="189"/>
      <c r="N226" s="62"/>
      <c r="O226" s="62"/>
      <c r="P226" s="62"/>
      <c r="Q226" s="62"/>
      <c r="R226" s="62"/>
      <c r="S226" s="62"/>
      <c r="T226" s="63"/>
      <c r="AT226" s="16" t="s">
        <v>123</v>
      </c>
      <c r="AU226" s="16" t="s">
        <v>78</v>
      </c>
    </row>
    <row r="227" spans="2:65" s="12" customFormat="1" ht="11.25">
      <c r="B227" s="191"/>
      <c r="C227" s="192"/>
      <c r="D227" s="187" t="s">
        <v>127</v>
      </c>
      <c r="E227" s="193" t="s">
        <v>19</v>
      </c>
      <c r="F227" s="194" t="s">
        <v>332</v>
      </c>
      <c r="G227" s="192"/>
      <c r="H227" s="195">
        <v>2.8210000000000002</v>
      </c>
      <c r="I227" s="196"/>
      <c r="J227" s="192"/>
      <c r="K227" s="192"/>
      <c r="L227" s="197"/>
      <c r="M227" s="198"/>
      <c r="N227" s="199"/>
      <c r="O227" s="199"/>
      <c r="P227" s="199"/>
      <c r="Q227" s="199"/>
      <c r="R227" s="199"/>
      <c r="S227" s="199"/>
      <c r="T227" s="200"/>
      <c r="AT227" s="201" t="s">
        <v>127</v>
      </c>
      <c r="AU227" s="201" t="s">
        <v>78</v>
      </c>
      <c r="AV227" s="12" t="s">
        <v>78</v>
      </c>
      <c r="AW227" s="12" t="s">
        <v>32</v>
      </c>
      <c r="AX227" s="12" t="s">
        <v>71</v>
      </c>
      <c r="AY227" s="201" t="s">
        <v>115</v>
      </c>
    </row>
    <row r="228" spans="2:65" s="11" customFormat="1" ht="22.9" customHeight="1">
      <c r="B228" s="158"/>
      <c r="C228" s="159"/>
      <c r="D228" s="160" t="s">
        <v>70</v>
      </c>
      <c r="E228" s="172" t="s">
        <v>169</v>
      </c>
      <c r="F228" s="172" t="s">
        <v>333</v>
      </c>
      <c r="G228" s="159"/>
      <c r="H228" s="159"/>
      <c r="I228" s="162"/>
      <c r="J228" s="173">
        <f>BK228</f>
        <v>0</v>
      </c>
      <c r="K228" s="159"/>
      <c r="L228" s="164"/>
      <c r="M228" s="165"/>
      <c r="N228" s="166"/>
      <c r="O228" s="166"/>
      <c r="P228" s="167">
        <f>SUM(P229:P239)</f>
        <v>0</v>
      </c>
      <c r="Q228" s="166"/>
      <c r="R228" s="167">
        <f>SUM(R229:R239)</f>
        <v>0.391314</v>
      </c>
      <c r="S228" s="166"/>
      <c r="T228" s="168">
        <f>SUM(T229:T239)</f>
        <v>0</v>
      </c>
      <c r="AR228" s="169" t="s">
        <v>76</v>
      </c>
      <c r="AT228" s="170" t="s">
        <v>70</v>
      </c>
      <c r="AU228" s="170" t="s">
        <v>76</v>
      </c>
      <c r="AY228" s="169" t="s">
        <v>115</v>
      </c>
      <c r="BK228" s="171">
        <f>SUM(BK229:BK239)</f>
        <v>0</v>
      </c>
    </row>
    <row r="229" spans="2:65" s="1" customFormat="1" ht="21.6" customHeight="1">
      <c r="B229" s="33"/>
      <c r="C229" s="174" t="s">
        <v>334</v>
      </c>
      <c r="D229" s="174" t="s">
        <v>117</v>
      </c>
      <c r="E229" s="175" t="s">
        <v>335</v>
      </c>
      <c r="F229" s="176" t="s">
        <v>336</v>
      </c>
      <c r="G229" s="177" t="s">
        <v>131</v>
      </c>
      <c r="H229" s="178">
        <v>26.2</v>
      </c>
      <c r="I229" s="179"/>
      <c r="J229" s="180">
        <f>ROUND(I229*H229,2)</f>
        <v>0</v>
      </c>
      <c r="K229" s="176" t="s">
        <v>132</v>
      </c>
      <c r="L229" s="37"/>
      <c r="M229" s="181" t="s">
        <v>19</v>
      </c>
      <c r="N229" s="182" t="s">
        <v>42</v>
      </c>
      <c r="O229" s="62"/>
      <c r="P229" s="183">
        <f>O229*H229</f>
        <v>0</v>
      </c>
      <c r="Q229" s="183">
        <v>2.0000000000000002E-5</v>
      </c>
      <c r="R229" s="183">
        <f>Q229*H229</f>
        <v>5.2400000000000005E-4</v>
      </c>
      <c r="S229" s="183">
        <v>0</v>
      </c>
      <c r="T229" s="184">
        <f>S229*H229</f>
        <v>0</v>
      </c>
      <c r="AR229" s="185" t="s">
        <v>121</v>
      </c>
      <c r="AT229" s="185" t="s">
        <v>117</v>
      </c>
      <c r="AU229" s="185" t="s">
        <v>78</v>
      </c>
      <c r="AY229" s="16" t="s">
        <v>115</v>
      </c>
      <c r="BE229" s="186">
        <f>IF(N229="základní",J229,0)</f>
        <v>0</v>
      </c>
      <c r="BF229" s="186">
        <f>IF(N229="snížená",J229,0)</f>
        <v>0</v>
      </c>
      <c r="BG229" s="186">
        <f>IF(N229="zákl. přenesená",J229,0)</f>
        <v>0</v>
      </c>
      <c r="BH229" s="186">
        <f>IF(N229="sníž. přenesená",J229,0)</f>
        <v>0</v>
      </c>
      <c r="BI229" s="186">
        <f>IF(N229="nulová",J229,0)</f>
        <v>0</v>
      </c>
      <c r="BJ229" s="16" t="s">
        <v>76</v>
      </c>
      <c r="BK229" s="186">
        <f>ROUND(I229*H229,2)</f>
        <v>0</v>
      </c>
      <c r="BL229" s="16" t="s">
        <v>121</v>
      </c>
      <c r="BM229" s="185" t="s">
        <v>337</v>
      </c>
    </row>
    <row r="230" spans="2:65" s="1" customFormat="1" ht="19.5">
      <c r="B230" s="33"/>
      <c r="C230" s="34"/>
      <c r="D230" s="187" t="s">
        <v>123</v>
      </c>
      <c r="E230" s="34"/>
      <c r="F230" s="188" t="s">
        <v>338</v>
      </c>
      <c r="G230" s="34"/>
      <c r="H230" s="34"/>
      <c r="I230" s="101"/>
      <c r="J230" s="34"/>
      <c r="K230" s="34"/>
      <c r="L230" s="37"/>
      <c r="M230" s="189"/>
      <c r="N230" s="62"/>
      <c r="O230" s="62"/>
      <c r="P230" s="62"/>
      <c r="Q230" s="62"/>
      <c r="R230" s="62"/>
      <c r="S230" s="62"/>
      <c r="T230" s="63"/>
      <c r="AT230" s="16" t="s">
        <v>123</v>
      </c>
      <c r="AU230" s="16" t="s">
        <v>78</v>
      </c>
    </row>
    <row r="231" spans="2:65" s="1" customFormat="1" ht="87.75">
      <c r="B231" s="33"/>
      <c r="C231" s="34"/>
      <c r="D231" s="187" t="s">
        <v>125</v>
      </c>
      <c r="E231" s="34"/>
      <c r="F231" s="190" t="s">
        <v>339</v>
      </c>
      <c r="G231" s="34"/>
      <c r="H231" s="34"/>
      <c r="I231" s="101"/>
      <c r="J231" s="34"/>
      <c r="K231" s="34"/>
      <c r="L231" s="37"/>
      <c r="M231" s="189"/>
      <c r="N231" s="62"/>
      <c r="O231" s="62"/>
      <c r="P231" s="62"/>
      <c r="Q231" s="62"/>
      <c r="R231" s="62"/>
      <c r="S231" s="62"/>
      <c r="T231" s="63"/>
      <c r="AT231" s="16" t="s">
        <v>125</v>
      </c>
      <c r="AU231" s="16" t="s">
        <v>78</v>
      </c>
    </row>
    <row r="232" spans="2:65" s="12" customFormat="1" ht="11.25">
      <c r="B232" s="191"/>
      <c r="C232" s="192"/>
      <c r="D232" s="187" t="s">
        <v>127</v>
      </c>
      <c r="E232" s="193" t="s">
        <v>19</v>
      </c>
      <c r="F232" s="194" t="s">
        <v>340</v>
      </c>
      <c r="G232" s="192"/>
      <c r="H232" s="195">
        <v>26.2</v>
      </c>
      <c r="I232" s="196"/>
      <c r="J232" s="192"/>
      <c r="K232" s="192"/>
      <c r="L232" s="197"/>
      <c r="M232" s="198"/>
      <c r="N232" s="199"/>
      <c r="O232" s="199"/>
      <c r="P232" s="199"/>
      <c r="Q232" s="199"/>
      <c r="R232" s="199"/>
      <c r="S232" s="199"/>
      <c r="T232" s="200"/>
      <c r="AT232" s="201" t="s">
        <v>127</v>
      </c>
      <c r="AU232" s="201" t="s">
        <v>78</v>
      </c>
      <c r="AV232" s="12" t="s">
        <v>78</v>
      </c>
      <c r="AW232" s="12" t="s">
        <v>32</v>
      </c>
      <c r="AX232" s="12" t="s">
        <v>71</v>
      </c>
      <c r="AY232" s="201" t="s">
        <v>115</v>
      </c>
    </row>
    <row r="233" spans="2:65" s="1" customFormat="1" ht="14.45" customHeight="1">
      <c r="B233" s="33"/>
      <c r="C233" s="212" t="s">
        <v>341</v>
      </c>
      <c r="D233" s="212" t="s">
        <v>269</v>
      </c>
      <c r="E233" s="213" t="s">
        <v>342</v>
      </c>
      <c r="F233" s="214" t="s">
        <v>343</v>
      </c>
      <c r="G233" s="215" t="s">
        <v>131</v>
      </c>
      <c r="H233" s="216">
        <v>30</v>
      </c>
      <c r="I233" s="217"/>
      <c r="J233" s="218">
        <f>ROUND(I233*H233,2)</f>
        <v>0</v>
      </c>
      <c r="K233" s="214" t="s">
        <v>132</v>
      </c>
      <c r="L233" s="219"/>
      <c r="M233" s="220" t="s">
        <v>19</v>
      </c>
      <c r="N233" s="221" t="s">
        <v>42</v>
      </c>
      <c r="O233" s="62"/>
      <c r="P233" s="183">
        <f>O233*H233</f>
        <v>0</v>
      </c>
      <c r="Q233" s="183">
        <v>1.1469999999999999E-2</v>
      </c>
      <c r="R233" s="183">
        <f>Q233*H233</f>
        <v>0.34409999999999996</v>
      </c>
      <c r="S233" s="183">
        <v>0</v>
      </c>
      <c r="T233" s="184">
        <f>S233*H233</f>
        <v>0</v>
      </c>
      <c r="AR233" s="185" t="s">
        <v>169</v>
      </c>
      <c r="AT233" s="185" t="s">
        <v>269</v>
      </c>
      <c r="AU233" s="185" t="s">
        <v>78</v>
      </c>
      <c r="AY233" s="16" t="s">
        <v>115</v>
      </c>
      <c r="BE233" s="186">
        <f>IF(N233="základní",J233,0)</f>
        <v>0</v>
      </c>
      <c r="BF233" s="186">
        <f>IF(N233="snížená",J233,0)</f>
        <v>0</v>
      </c>
      <c r="BG233" s="186">
        <f>IF(N233="zákl. přenesená",J233,0)</f>
        <v>0</v>
      </c>
      <c r="BH233" s="186">
        <f>IF(N233="sníž. přenesená",J233,0)</f>
        <v>0</v>
      </c>
      <c r="BI233" s="186">
        <f>IF(N233="nulová",J233,0)</f>
        <v>0</v>
      </c>
      <c r="BJ233" s="16" t="s">
        <v>76</v>
      </c>
      <c r="BK233" s="186">
        <f>ROUND(I233*H233,2)</f>
        <v>0</v>
      </c>
      <c r="BL233" s="16" t="s">
        <v>121</v>
      </c>
      <c r="BM233" s="185" t="s">
        <v>344</v>
      </c>
    </row>
    <row r="234" spans="2:65" s="1" customFormat="1" ht="11.25">
      <c r="B234" s="33"/>
      <c r="C234" s="34"/>
      <c r="D234" s="187" t="s">
        <v>123</v>
      </c>
      <c r="E234" s="34"/>
      <c r="F234" s="188" t="s">
        <v>343</v>
      </c>
      <c r="G234" s="34"/>
      <c r="H234" s="34"/>
      <c r="I234" s="101"/>
      <c r="J234" s="34"/>
      <c r="K234" s="34"/>
      <c r="L234" s="37"/>
      <c r="M234" s="189"/>
      <c r="N234" s="62"/>
      <c r="O234" s="62"/>
      <c r="P234" s="62"/>
      <c r="Q234" s="62"/>
      <c r="R234" s="62"/>
      <c r="S234" s="62"/>
      <c r="T234" s="63"/>
      <c r="AT234" s="16" t="s">
        <v>123</v>
      </c>
      <c r="AU234" s="16" t="s">
        <v>78</v>
      </c>
    </row>
    <row r="235" spans="2:65" s="1" customFormat="1" ht="14.45" customHeight="1">
      <c r="B235" s="33"/>
      <c r="C235" s="174" t="s">
        <v>345</v>
      </c>
      <c r="D235" s="174" t="s">
        <v>117</v>
      </c>
      <c r="E235" s="175" t="s">
        <v>346</v>
      </c>
      <c r="F235" s="176" t="s">
        <v>347</v>
      </c>
      <c r="G235" s="177" t="s">
        <v>263</v>
      </c>
      <c r="H235" s="178">
        <v>7</v>
      </c>
      <c r="I235" s="179"/>
      <c r="J235" s="180">
        <f>ROUND(I235*H235,2)</f>
        <v>0</v>
      </c>
      <c r="K235" s="176" t="s">
        <v>132</v>
      </c>
      <c r="L235" s="37"/>
      <c r="M235" s="181" t="s">
        <v>19</v>
      </c>
      <c r="N235" s="182" t="s">
        <v>42</v>
      </c>
      <c r="O235" s="62"/>
      <c r="P235" s="183">
        <f>O235*H235</f>
        <v>0</v>
      </c>
      <c r="Q235" s="183">
        <v>0</v>
      </c>
      <c r="R235" s="183">
        <f>Q235*H235</f>
        <v>0</v>
      </c>
      <c r="S235" s="183">
        <v>0</v>
      </c>
      <c r="T235" s="184">
        <f>S235*H235</f>
        <v>0</v>
      </c>
      <c r="AR235" s="185" t="s">
        <v>121</v>
      </c>
      <c r="AT235" s="185" t="s">
        <v>117</v>
      </c>
      <c r="AU235" s="185" t="s">
        <v>78</v>
      </c>
      <c r="AY235" s="16" t="s">
        <v>115</v>
      </c>
      <c r="BE235" s="186">
        <f>IF(N235="základní",J235,0)</f>
        <v>0</v>
      </c>
      <c r="BF235" s="186">
        <f>IF(N235="snížená",J235,0)</f>
        <v>0</v>
      </c>
      <c r="BG235" s="186">
        <f>IF(N235="zákl. přenesená",J235,0)</f>
        <v>0</v>
      </c>
      <c r="BH235" s="186">
        <f>IF(N235="sníž. přenesená",J235,0)</f>
        <v>0</v>
      </c>
      <c r="BI235" s="186">
        <f>IF(N235="nulová",J235,0)</f>
        <v>0</v>
      </c>
      <c r="BJ235" s="16" t="s">
        <v>76</v>
      </c>
      <c r="BK235" s="186">
        <f>ROUND(I235*H235,2)</f>
        <v>0</v>
      </c>
      <c r="BL235" s="16" t="s">
        <v>121</v>
      </c>
      <c r="BM235" s="185" t="s">
        <v>348</v>
      </c>
    </row>
    <row r="236" spans="2:65" s="1" customFormat="1" ht="11.25">
      <c r="B236" s="33"/>
      <c r="C236" s="34"/>
      <c r="D236" s="187" t="s">
        <v>123</v>
      </c>
      <c r="E236" s="34"/>
      <c r="F236" s="188" t="s">
        <v>349</v>
      </c>
      <c r="G236" s="34"/>
      <c r="H236" s="34"/>
      <c r="I236" s="101"/>
      <c r="J236" s="34"/>
      <c r="K236" s="34"/>
      <c r="L236" s="37"/>
      <c r="M236" s="189"/>
      <c r="N236" s="62"/>
      <c r="O236" s="62"/>
      <c r="P236" s="62"/>
      <c r="Q236" s="62"/>
      <c r="R236" s="62"/>
      <c r="S236" s="62"/>
      <c r="T236" s="63"/>
      <c r="AT236" s="16" t="s">
        <v>123</v>
      </c>
      <c r="AU236" s="16" t="s">
        <v>78</v>
      </c>
    </row>
    <row r="237" spans="2:65" s="1" customFormat="1" ht="48.75">
      <c r="B237" s="33"/>
      <c r="C237" s="34"/>
      <c r="D237" s="187" t="s">
        <v>125</v>
      </c>
      <c r="E237" s="34"/>
      <c r="F237" s="190" t="s">
        <v>350</v>
      </c>
      <c r="G237" s="34"/>
      <c r="H237" s="34"/>
      <c r="I237" s="101"/>
      <c r="J237" s="34"/>
      <c r="K237" s="34"/>
      <c r="L237" s="37"/>
      <c r="M237" s="189"/>
      <c r="N237" s="62"/>
      <c r="O237" s="62"/>
      <c r="P237" s="62"/>
      <c r="Q237" s="62"/>
      <c r="R237" s="62"/>
      <c r="S237" s="62"/>
      <c r="T237" s="63"/>
      <c r="AT237" s="16" t="s">
        <v>125</v>
      </c>
      <c r="AU237" s="16" t="s">
        <v>78</v>
      </c>
    </row>
    <row r="238" spans="2:65" s="1" customFormat="1" ht="14.45" customHeight="1">
      <c r="B238" s="33"/>
      <c r="C238" s="212" t="s">
        <v>351</v>
      </c>
      <c r="D238" s="212" t="s">
        <v>269</v>
      </c>
      <c r="E238" s="213" t="s">
        <v>352</v>
      </c>
      <c r="F238" s="214" t="s">
        <v>353</v>
      </c>
      <c r="G238" s="215" t="s">
        <v>263</v>
      </c>
      <c r="H238" s="216">
        <v>7</v>
      </c>
      <c r="I238" s="217"/>
      <c r="J238" s="218">
        <f>ROUND(I238*H238,2)</f>
        <v>0</v>
      </c>
      <c r="K238" s="214" t="s">
        <v>132</v>
      </c>
      <c r="L238" s="219"/>
      <c r="M238" s="220" t="s">
        <v>19</v>
      </c>
      <c r="N238" s="221" t="s">
        <v>42</v>
      </c>
      <c r="O238" s="62"/>
      <c r="P238" s="183">
        <f>O238*H238</f>
        <v>0</v>
      </c>
      <c r="Q238" s="183">
        <v>6.6699999999999997E-3</v>
      </c>
      <c r="R238" s="183">
        <f>Q238*H238</f>
        <v>4.6689999999999995E-2</v>
      </c>
      <c r="S238" s="183">
        <v>0</v>
      </c>
      <c r="T238" s="184">
        <f>S238*H238</f>
        <v>0</v>
      </c>
      <c r="AR238" s="185" t="s">
        <v>169</v>
      </c>
      <c r="AT238" s="185" t="s">
        <v>269</v>
      </c>
      <c r="AU238" s="185" t="s">
        <v>78</v>
      </c>
      <c r="AY238" s="16" t="s">
        <v>115</v>
      </c>
      <c r="BE238" s="186">
        <f>IF(N238="základní",J238,0)</f>
        <v>0</v>
      </c>
      <c r="BF238" s="186">
        <f>IF(N238="snížená",J238,0)</f>
        <v>0</v>
      </c>
      <c r="BG238" s="186">
        <f>IF(N238="zákl. přenesená",J238,0)</f>
        <v>0</v>
      </c>
      <c r="BH238" s="186">
        <f>IF(N238="sníž. přenesená",J238,0)</f>
        <v>0</v>
      </c>
      <c r="BI238" s="186">
        <f>IF(N238="nulová",J238,0)</f>
        <v>0</v>
      </c>
      <c r="BJ238" s="16" t="s">
        <v>76</v>
      </c>
      <c r="BK238" s="186">
        <f>ROUND(I238*H238,2)</f>
        <v>0</v>
      </c>
      <c r="BL238" s="16" t="s">
        <v>121</v>
      </c>
      <c r="BM238" s="185" t="s">
        <v>354</v>
      </c>
    </row>
    <row r="239" spans="2:65" s="1" customFormat="1" ht="11.25">
      <c r="B239" s="33"/>
      <c r="C239" s="34"/>
      <c r="D239" s="187" t="s">
        <v>123</v>
      </c>
      <c r="E239" s="34"/>
      <c r="F239" s="188" t="s">
        <v>353</v>
      </c>
      <c r="G239" s="34"/>
      <c r="H239" s="34"/>
      <c r="I239" s="101"/>
      <c r="J239" s="34"/>
      <c r="K239" s="34"/>
      <c r="L239" s="37"/>
      <c r="M239" s="189"/>
      <c r="N239" s="62"/>
      <c r="O239" s="62"/>
      <c r="P239" s="62"/>
      <c r="Q239" s="62"/>
      <c r="R239" s="62"/>
      <c r="S239" s="62"/>
      <c r="T239" s="63"/>
      <c r="AT239" s="16" t="s">
        <v>123</v>
      </c>
      <c r="AU239" s="16" t="s">
        <v>78</v>
      </c>
    </row>
    <row r="240" spans="2:65" s="11" customFormat="1" ht="22.9" customHeight="1">
      <c r="B240" s="158"/>
      <c r="C240" s="159"/>
      <c r="D240" s="160" t="s">
        <v>70</v>
      </c>
      <c r="E240" s="172" t="s">
        <v>176</v>
      </c>
      <c r="F240" s="172" t="s">
        <v>355</v>
      </c>
      <c r="G240" s="159"/>
      <c r="H240" s="159"/>
      <c r="I240" s="162"/>
      <c r="J240" s="173">
        <f>BK240</f>
        <v>0</v>
      </c>
      <c r="K240" s="159"/>
      <c r="L240" s="164"/>
      <c r="M240" s="165"/>
      <c r="N240" s="166"/>
      <c r="O240" s="166"/>
      <c r="P240" s="167">
        <f>SUM(P241:P280)</f>
        <v>0</v>
      </c>
      <c r="Q240" s="166"/>
      <c r="R240" s="167">
        <f>SUM(R241:R280)</f>
        <v>0.28435221999999999</v>
      </c>
      <c r="S240" s="166"/>
      <c r="T240" s="168">
        <f>SUM(T241:T280)</f>
        <v>10.4352</v>
      </c>
      <c r="AR240" s="169" t="s">
        <v>76</v>
      </c>
      <c r="AT240" s="170" t="s">
        <v>70</v>
      </c>
      <c r="AU240" s="170" t="s">
        <v>76</v>
      </c>
      <c r="AY240" s="169" t="s">
        <v>115</v>
      </c>
      <c r="BK240" s="171">
        <f>SUM(BK241:BK280)</f>
        <v>0</v>
      </c>
    </row>
    <row r="241" spans="2:65" s="1" customFormat="1" ht="14.45" customHeight="1">
      <c r="B241" s="33"/>
      <c r="C241" s="174" t="s">
        <v>356</v>
      </c>
      <c r="D241" s="174" t="s">
        <v>117</v>
      </c>
      <c r="E241" s="175" t="s">
        <v>357</v>
      </c>
      <c r="F241" s="176" t="s">
        <v>358</v>
      </c>
      <c r="G241" s="177" t="s">
        <v>359</v>
      </c>
      <c r="H241" s="178">
        <v>1</v>
      </c>
      <c r="I241" s="179"/>
      <c r="J241" s="180">
        <f>ROUND(I241*H241,2)</f>
        <v>0</v>
      </c>
      <c r="K241" s="176" t="s">
        <v>19</v>
      </c>
      <c r="L241" s="37"/>
      <c r="M241" s="181" t="s">
        <v>19</v>
      </c>
      <c r="N241" s="182" t="s">
        <v>42</v>
      </c>
      <c r="O241" s="62"/>
      <c r="P241" s="183">
        <f>O241*H241</f>
        <v>0</v>
      </c>
      <c r="Q241" s="183">
        <v>0</v>
      </c>
      <c r="R241" s="183">
        <f>Q241*H241</f>
        <v>0</v>
      </c>
      <c r="S241" s="183">
        <v>0</v>
      </c>
      <c r="T241" s="184">
        <f>S241*H241</f>
        <v>0</v>
      </c>
      <c r="AR241" s="185" t="s">
        <v>121</v>
      </c>
      <c r="AT241" s="185" t="s">
        <v>117</v>
      </c>
      <c r="AU241" s="185" t="s">
        <v>78</v>
      </c>
      <c r="AY241" s="16" t="s">
        <v>115</v>
      </c>
      <c r="BE241" s="186">
        <f>IF(N241="základní",J241,0)</f>
        <v>0</v>
      </c>
      <c r="BF241" s="186">
        <f>IF(N241="snížená",J241,0)</f>
        <v>0</v>
      </c>
      <c r="BG241" s="186">
        <f>IF(N241="zákl. přenesená",J241,0)</f>
        <v>0</v>
      </c>
      <c r="BH241" s="186">
        <f>IF(N241="sníž. přenesená",J241,0)</f>
        <v>0</v>
      </c>
      <c r="BI241" s="186">
        <f>IF(N241="nulová",J241,0)</f>
        <v>0</v>
      </c>
      <c r="BJ241" s="16" t="s">
        <v>76</v>
      </c>
      <c r="BK241" s="186">
        <f>ROUND(I241*H241,2)</f>
        <v>0</v>
      </c>
      <c r="BL241" s="16" t="s">
        <v>121</v>
      </c>
      <c r="BM241" s="185" t="s">
        <v>360</v>
      </c>
    </row>
    <row r="242" spans="2:65" s="1" customFormat="1" ht="11.25">
      <c r="B242" s="33"/>
      <c r="C242" s="34"/>
      <c r="D242" s="187" t="s">
        <v>123</v>
      </c>
      <c r="E242" s="34"/>
      <c r="F242" s="188" t="s">
        <v>358</v>
      </c>
      <c r="G242" s="34"/>
      <c r="H242" s="34"/>
      <c r="I242" s="101"/>
      <c r="J242" s="34"/>
      <c r="K242" s="34"/>
      <c r="L242" s="37"/>
      <c r="M242" s="189"/>
      <c r="N242" s="62"/>
      <c r="O242" s="62"/>
      <c r="P242" s="62"/>
      <c r="Q242" s="62"/>
      <c r="R242" s="62"/>
      <c r="S242" s="62"/>
      <c r="T242" s="63"/>
      <c r="AT242" s="16" t="s">
        <v>123</v>
      </c>
      <c r="AU242" s="16" t="s">
        <v>78</v>
      </c>
    </row>
    <row r="243" spans="2:65" s="1" customFormat="1" ht="14.45" customHeight="1">
      <c r="B243" s="33"/>
      <c r="C243" s="174" t="s">
        <v>361</v>
      </c>
      <c r="D243" s="174" t="s">
        <v>117</v>
      </c>
      <c r="E243" s="175" t="s">
        <v>362</v>
      </c>
      <c r="F243" s="176" t="s">
        <v>363</v>
      </c>
      <c r="G243" s="177" t="s">
        <v>263</v>
      </c>
      <c r="H243" s="178">
        <v>6</v>
      </c>
      <c r="I243" s="179"/>
      <c r="J243" s="180">
        <f>ROUND(I243*H243,2)</f>
        <v>0</v>
      </c>
      <c r="K243" s="176" t="s">
        <v>132</v>
      </c>
      <c r="L243" s="37"/>
      <c r="M243" s="181" t="s">
        <v>19</v>
      </c>
      <c r="N243" s="182" t="s">
        <v>42</v>
      </c>
      <c r="O243" s="62"/>
      <c r="P243" s="183">
        <f>O243*H243</f>
        <v>0</v>
      </c>
      <c r="Q243" s="183">
        <v>4.4200000000000003E-3</v>
      </c>
      <c r="R243" s="183">
        <f>Q243*H243</f>
        <v>2.6520000000000002E-2</v>
      </c>
      <c r="S243" s="183">
        <v>0</v>
      </c>
      <c r="T243" s="184">
        <f>S243*H243</f>
        <v>0</v>
      </c>
      <c r="AR243" s="185" t="s">
        <v>121</v>
      </c>
      <c r="AT243" s="185" t="s">
        <v>117</v>
      </c>
      <c r="AU243" s="185" t="s">
        <v>78</v>
      </c>
      <c r="AY243" s="16" t="s">
        <v>115</v>
      </c>
      <c r="BE243" s="186">
        <f>IF(N243="základní",J243,0)</f>
        <v>0</v>
      </c>
      <c r="BF243" s="186">
        <f>IF(N243="snížená",J243,0)</f>
        <v>0</v>
      </c>
      <c r="BG243" s="186">
        <f>IF(N243="zákl. přenesená",J243,0)</f>
        <v>0</v>
      </c>
      <c r="BH243" s="186">
        <f>IF(N243="sníž. přenesená",J243,0)</f>
        <v>0</v>
      </c>
      <c r="BI243" s="186">
        <f>IF(N243="nulová",J243,0)</f>
        <v>0</v>
      </c>
      <c r="BJ243" s="16" t="s">
        <v>76</v>
      </c>
      <c r="BK243" s="186">
        <f>ROUND(I243*H243,2)</f>
        <v>0</v>
      </c>
      <c r="BL243" s="16" t="s">
        <v>121</v>
      </c>
      <c r="BM243" s="185" t="s">
        <v>364</v>
      </c>
    </row>
    <row r="244" spans="2:65" s="1" customFormat="1" ht="19.5">
      <c r="B244" s="33"/>
      <c r="C244" s="34"/>
      <c r="D244" s="187" t="s">
        <v>123</v>
      </c>
      <c r="E244" s="34"/>
      <c r="F244" s="188" t="s">
        <v>365</v>
      </c>
      <c r="G244" s="34"/>
      <c r="H244" s="34"/>
      <c r="I244" s="101"/>
      <c r="J244" s="34"/>
      <c r="K244" s="34"/>
      <c r="L244" s="37"/>
      <c r="M244" s="189"/>
      <c r="N244" s="62"/>
      <c r="O244" s="62"/>
      <c r="P244" s="62"/>
      <c r="Q244" s="62"/>
      <c r="R244" s="62"/>
      <c r="S244" s="62"/>
      <c r="T244" s="63"/>
      <c r="AT244" s="16" t="s">
        <v>123</v>
      </c>
      <c r="AU244" s="16" t="s">
        <v>78</v>
      </c>
    </row>
    <row r="245" spans="2:65" s="1" customFormat="1" ht="39">
      <c r="B245" s="33"/>
      <c r="C245" s="34"/>
      <c r="D245" s="187" t="s">
        <v>125</v>
      </c>
      <c r="E245" s="34"/>
      <c r="F245" s="190" t="s">
        <v>366</v>
      </c>
      <c r="G245" s="34"/>
      <c r="H245" s="34"/>
      <c r="I245" s="101"/>
      <c r="J245" s="34"/>
      <c r="K245" s="34"/>
      <c r="L245" s="37"/>
      <c r="M245" s="189"/>
      <c r="N245" s="62"/>
      <c r="O245" s="62"/>
      <c r="P245" s="62"/>
      <c r="Q245" s="62"/>
      <c r="R245" s="62"/>
      <c r="S245" s="62"/>
      <c r="T245" s="63"/>
      <c r="AT245" s="16" t="s">
        <v>125</v>
      </c>
      <c r="AU245" s="16" t="s">
        <v>78</v>
      </c>
    </row>
    <row r="246" spans="2:65" s="1" customFormat="1" ht="14.45" customHeight="1">
      <c r="B246" s="33"/>
      <c r="C246" s="212" t="s">
        <v>367</v>
      </c>
      <c r="D246" s="212" t="s">
        <v>269</v>
      </c>
      <c r="E246" s="213" t="s">
        <v>368</v>
      </c>
      <c r="F246" s="214" t="s">
        <v>369</v>
      </c>
      <c r="G246" s="215" t="s">
        <v>263</v>
      </c>
      <c r="H246" s="216">
        <v>6</v>
      </c>
      <c r="I246" s="217"/>
      <c r="J246" s="218">
        <f>ROUND(I246*H246,2)</f>
        <v>0</v>
      </c>
      <c r="K246" s="214" t="s">
        <v>19</v>
      </c>
      <c r="L246" s="219"/>
      <c r="M246" s="220" t="s">
        <v>19</v>
      </c>
      <c r="N246" s="221" t="s">
        <v>42</v>
      </c>
      <c r="O246" s="62"/>
      <c r="P246" s="183">
        <f>O246*H246</f>
        <v>0</v>
      </c>
      <c r="Q246" s="183">
        <v>1E-4</v>
      </c>
      <c r="R246" s="183">
        <f>Q246*H246</f>
        <v>6.0000000000000006E-4</v>
      </c>
      <c r="S246" s="183">
        <v>0</v>
      </c>
      <c r="T246" s="184">
        <f>S246*H246</f>
        <v>0</v>
      </c>
      <c r="AR246" s="185" t="s">
        <v>334</v>
      </c>
      <c r="AT246" s="185" t="s">
        <v>269</v>
      </c>
      <c r="AU246" s="185" t="s">
        <v>78</v>
      </c>
      <c r="AY246" s="16" t="s">
        <v>115</v>
      </c>
      <c r="BE246" s="186">
        <f>IF(N246="základní",J246,0)</f>
        <v>0</v>
      </c>
      <c r="BF246" s="186">
        <f>IF(N246="snížená",J246,0)</f>
        <v>0</v>
      </c>
      <c r="BG246" s="186">
        <f>IF(N246="zákl. přenesená",J246,0)</f>
        <v>0</v>
      </c>
      <c r="BH246" s="186">
        <f>IF(N246="sníž. přenesená",J246,0)</f>
        <v>0</v>
      </c>
      <c r="BI246" s="186">
        <f>IF(N246="nulová",J246,0)</f>
        <v>0</v>
      </c>
      <c r="BJ246" s="16" t="s">
        <v>76</v>
      </c>
      <c r="BK246" s="186">
        <f>ROUND(I246*H246,2)</f>
        <v>0</v>
      </c>
      <c r="BL246" s="16" t="s">
        <v>226</v>
      </c>
      <c r="BM246" s="185" t="s">
        <v>370</v>
      </c>
    </row>
    <row r="247" spans="2:65" s="1" customFormat="1" ht="11.25">
      <c r="B247" s="33"/>
      <c r="C247" s="34"/>
      <c r="D247" s="187" t="s">
        <v>123</v>
      </c>
      <c r="E247" s="34"/>
      <c r="F247" s="188" t="s">
        <v>369</v>
      </c>
      <c r="G247" s="34"/>
      <c r="H247" s="34"/>
      <c r="I247" s="101"/>
      <c r="J247" s="34"/>
      <c r="K247" s="34"/>
      <c r="L247" s="37"/>
      <c r="M247" s="189"/>
      <c r="N247" s="62"/>
      <c r="O247" s="62"/>
      <c r="P247" s="62"/>
      <c r="Q247" s="62"/>
      <c r="R247" s="62"/>
      <c r="S247" s="62"/>
      <c r="T247" s="63"/>
      <c r="AT247" s="16" t="s">
        <v>123</v>
      </c>
      <c r="AU247" s="16" t="s">
        <v>78</v>
      </c>
    </row>
    <row r="248" spans="2:65" s="1" customFormat="1" ht="14.45" customHeight="1">
      <c r="B248" s="33"/>
      <c r="C248" s="174" t="s">
        <v>371</v>
      </c>
      <c r="D248" s="174" t="s">
        <v>117</v>
      </c>
      <c r="E248" s="175" t="s">
        <v>372</v>
      </c>
      <c r="F248" s="176" t="s">
        <v>373</v>
      </c>
      <c r="G248" s="177" t="s">
        <v>263</v>
      </c>
      <c r="H248" s="178">
        <v>11.132999999999999</v>
      </c>
      <c r="I248" s="179"/>
      <c r="J248" s="180">
        <f>ROUND(I248*H248,2)</f>
        <v>0</v>
      </c>
      <c r="K248" s="176" t="s">
        <v>132</v>
      </c>
      <c r="L248" s="37"/>
      <c r="M248" s="181" t="s">
        <v>19</v>
      </c>
      <c r="N248" s="182" t="s">
        <v>42</v>
      </c>
      <c r="O248" s="62"/>
      <c r="P248" s="183">
        <f>O248*H248</f>
        <v>0</v>
      </c>
      <c r="Q248" s="183">
        <v>4.4000000000000002E-4</v>
      </c>
      <c r="R248" s="183">
        <f>Q248*H248</f>
        <v>4.89852E-3</v>
      </c>
      <c r="S248" s="183">
        <v>0</v>
      </c>
      <c r="T248" s="184">
        <f>S248*H248</f>
        <v>0</v>
      </c>
      <c r="AR248" s="185" t="s">
        <v>121</v>
      </c>
      <c r="AT248" s="185" t="s">
        <v>117</v>
      </c>
      <c r="AU248" s="185" t="s">
        <v>78</v>
      </c>
      <c r="AY248" s="16" t="s">
        <v>115</v>
      </c>
      <c r="BE248" s="186">
        <f>IF(N248="základní",J248,0)</f>
        <v>0</v>
      </c>
      <c r="BF248" s="186">
        <f>IF(N248="snížená",J248,0)</f>
        <v>0</v>
      </c>
      <c r="BG248" s="186">
        <f>IF(N248="zákl. přenesená",J248,0)</f>
        <v>0</v>
      </c>
      <c r="BH248" s="186">
        <f>IF(N248="sníž. přenesená",J248,0)</f>
        <v>0</v>
      </c>
      <c r="BI248" s="186">
        <f>IF(N248="nulová",J248,0)</f>
        <v>0</v>
      </c>
      <c r="BJ248" s="16" t="s">
        <v>76</v>
      </c>
      <c r="BK248" s="186">
        <f>ROUND(I248*H248,2)</f>
        <v>0</v>
      </c>
      <c r="BL248" s="16" t="s">
        <v>121</v>
      </c>
      <c r="BM248" s="185" t="s">
        <v>374</v>
      </c>
    </row>
    <row r="249" spans="2:65" s="1" customFormat="1" ht="19.5">
      <c r="B249" s="33"/>
      <c r="C249" s="34"/>
      <c r="D249" s="187" t="s">
        <v>123</v>
      </c>
      <c r="E249" s="34"/>
      <c r="F249" s="188" t="s">
        <v>375</v>
      </c>
      <c r="G249" s="34"/>
      <c r="H249" s="34"/>
      <c r="I249" s="101"/>
      <c r="J249" s="34"/>
      <c r="K249" s="34"/>
      <c r="L249" s="37"/>
      <c r="M249" s="189"/>
      <c r="N249" s="62"/>
      <c r="O249" s="62"/>
      <c r="P249" s="62"/>
      <c r="Q249" s="62"/>
      <c r="R249" s="62"/>
      <c r="S249" s="62"/>
      <c r="T249" s="63"/>
      <c r="AT249" s="16" t="s">
        <v>123</v>
      </c>
      <c r="AU249" s="16" t="s">
        <v>78</v>
      </c>
    </row>
    <row r="250" spans="2:65" s="1" customFormat="1" ht="78">
      <c r="B250" s="33"/>
      <c r="C250" s="34"/>
      <c r="D250" s="187" t="s">
        <v>125</v>
      </c>
      <c r="E250" s="34"/>
      <c r="F250" s="190" t="s">
        <v>376</v>
      </c>
      <c r="G250" s="34"/>
      <c r="H250" s="34"/>
      <c r="I250" s="101"/>
      <c r="J250" s="34"/>
      <c r="K250" s="34"/>
      <c r="L250" s="37"/>
      <c r="M250" s="189"/>
      <c r="N250" s="62"/>
      <c r="O250" s="62"/>
      <c r="P250" s="62"/>
      <c r="Q250" s="62"/>
      <c r="R250" s="62"/>
      <c r="S250" s="62"/>
      <c r="T250" s="63"/>
      <c r="AT250" s="16" t="s">
        <v>125</v>
      </c>
      <c r="AU250" s="16" t="s">
        <v>78</v>
      </c>
    </row>
    <row r="251" spans="2:65" s="12" customFormat="1" ht="11.25">
      <c r="B251" s="191"/>
      <c r="C251" s="192"/>
      <c r="D251" s="187" t="s">
        <v>127</v>
      </c>
      <c r="E251" s="193" t="s">
        <v>19</v>
      </c>
      <c r="F251" s="194" t="s">
        <v>377</v>
      </c>
      <c r="G251" s="192"/>
      <c r="H251" s="195">
        <v>11.132999999999999</v>
      </c>
      <c r="I251" s="196"/>
      <c r="J251" s="192"/>
      <c r="K251" s="192"/>
      <c r="L251" s="197"/>
      <c r="M251" s="198"/>
      <c r="N251" s="199"/>
      <c r="O251" s="199"/>
      <c r="P251" s="199"/>
      <c r="Q251" s="199"/>
      <c r="R251" s="199"/>
      <c r="S251" s="199"/>
      <c r="T251" s="200"/>
      <c r="AT251" s="201" t="s">
        <v>127</v>
      </c>
      <c r="AU251" s="201" t="s">
        <v>78</v>
      </c>
      <c r="AV251" s="12" t="s">
        <v>78</v>
      </c>
      <c r="AW251" s="12" t="s">
        <v>32</v>
      </c>
      <c r="AX251" s="12" t="s">
        <v>71</v>
      </c>
      <c r="AY251" s="201" t="s">
        <v>115</v>
      </c>
    </row>
    <row r="252" spans="2:65" s="1" customFormat="1" ht="14.45" customHeight="1">
      <c r="B252" s="33"/>
      <c r="C252" s="212" t="s">
        <v>378</v>
      </c>
      <c r="D252" s="212" t="s">
        <v>269</v>
      </c>
      <c r="E252" s="213" t="s">
        <v>379</v>
      </c>
      <c r="F252" s="214" t="s">
        <v>380</v>
      </c>
      <c r="G252" s="215" t="s">
        <v>191</v>
      </c>
      <c r="H252" s="216">
        <v>0.252</v>
      </c>
      <c r="I252" s="217"/>
      <c r="J252" s="218">
        <f>ROUND(I252*H252,2)</f>
        <v>0</v>
      </c>
      <c r="K252" s="214" t="s">
        <v>132</v>
      </c>
      <c r="L252" s="219"/>
      <c r="M252" s="220" t="s">
        <v>19</v>
      </c>
      <c r="N252" s="221" t="s">
        <v>42</v>
      </c>
      <c r="O252" s="62"/>
      <c r="P252" s="183">
        <f>O252*H252</f>
        <v>0</v>
      </c>
      <c r="Q252" s="183">
        <v>1</v>
      </c>
      <c r="R252" s="183">
        <f>Q252*H252</f>
        <v>0.252</v>
      </c>
      <c r="S252" s="183">
        <v>0</v>
      </c>
      <c r="T252" s="184">
        <f>S252*H252</f>
        <v>0</v>
      </c>
      <c r="AR252" s="185" t="s">
        <v>169</v>
      </c>
      <c r="AT252" s="185" t="s">
        <v>269</v>
      </c>
      <c r="AU252" s="185" t="s">
        <v>78</v>
      </c>
      <c r="AY252" s="16" t="s">
        <v>115</v>
      </c>
      <c r="BE252" s="186">
        <f>IF(N252="základní",J252,0)</f>
        <v>0</v>
      </c>
      <c r="BF252" s="186">
        <f>IF(N252="snížená",J252,0)</f>
        <v>0</v>
      </c>
      <c r="BG252" s="186">
        <f>IF(N252="zákl. přenesená",J252,0)</f>
        <v>0</v>
      </c>
      <c r="BH252" s="186">
        <f>IF(N252="sníž. přenesená",J252,0)</f>
        <v>0</v>
      </c>
      <c r="BI252" s="186">
        <f>IF(N252="nulová",J252,0)</f>
        <v>0</v>
      </c>
      <c r="BJ252" s="16" t="s">
        <v>76</v>
      </c>
      <c r="BK252" s="186">
        <f>ROUND(I252*H252,2)</f>
        <v>0</v>
      </c>
      <c r="BL252" s="16" t="s">
        <v>121</v>
      </c>
      <c r="BM252" s="185" t="s">
        <v>381</v>
      </c>
    </row>
    <row r="253" spans="2:65" s="1" customFormat="1" ht="11.25">
      <c r="B253" s="33"/>
      <c r="C253" s="34"/>
      <c r="D253" s="187" t="s">
        <v>123</v>
      </c>
      <c r="E253" s="34"/>
      <c r="F253" s="188" t="s">
        <v>380</v>
      </c>
      <c r="G253" s="34"/>
      <c r="H253" s="34"/>
      <c r="I253" s="101"/>
      <c r="J253" s="34"/>
      <c r="K253" s="34"/>
      <c r="L253" s="37"/>
      <c r="M253" s="189"/>
      <c r="N253" s="62"/>
      <c r="O253" s="62"/>
      <c r="P253" s="62"/>
      <c r="Q253" s="62"/>
      <c r="R253" s="62"/>
      <c r="S253" s="62"/>
      <c r="T253" s="63"/>
      <c r="AT253" s="16" t="s">
        <v>123</v>
      </c>
      <c r="AU253" s="16" t="s">
        <v>78</v>
      </c>
    </row>
    <row r="254" spans="2:65" s="12" customFormat="1" ht="11.25">
      <c r="B254" s="191"/>
      <c r="C254" s="192"/>
      <c r="D254" s="187" t="s">
        <v>127</v>
      </c>
      <c r="E254" s="193" t="s">
        <v>19</v>
      </c>
      <c r="F254" s="194" t="s">
        <v>382</v>
      </c>
      <c r="G254" s="192"/>
      <c r="H254" s="195">
        <v>0.252</v>
      </c>
      <c r="I254" s="196"/>
      <c r="J254" s="192"/>
      <c r="K254" s="192"/>
      <c r="L254" s="197"/>
      <c r="M254" s="198"/>
      <c r="N254" s="199"/>
      <c r="O254" s="199"/>
      <c r="P254" s="199"/>
      <c r="Q254" s="199"/>
      <c r="R254" s="199"/>
      <c r="S254" s="199"/>
      <c r="T254" s="200"/>
      <c r="AT254" s="201" t="s">
        <v>127</v>
      </c>
      <c r="AU254" s="201" t="s">
        <v>78</v>
      </c>
      <c r="AV254" s="12" t="s">
        <v>78</v>
      </c>
      <c r="AW254" s="12" t="s">
        <v>32</v>
      </c>
      <c r="AX254" s="12" t="s">
        <v>71</v>
      </c>
      <c r="AY254" s="201" t="s">
        <v>115</v>
      </c>
    </row>
    <row r="255" spans="2:65" s="1" customFormat="1" ht="14.45" customHeight="1">
      <c r="B255" s="33"/>
      <c r="C255" s="174" t="s">
        <v>383</v>
      </c>
      <c r="D255" s="174" t="s">
        <v>117</v>
      </c>
      <c r="E255" s="175" t="s">
        <v>384</v>
      </c>
      <c r="F255" s="176" t="s">
        <v>385</v>
      </c>
      <c r="G255" s="177" t="s">
        <v>263</v>
      </c>
      <c r="H255" s="178">
        <v>33.369999999999997</v>
      </c>
      <c r="I255" s="179"/>
      <c r="J255" s="180">
        <f>ROUND(I255*H255,2)</f>
        <v>0</v>
      </c>
      <c r="K255" s="176" t="s">
        <v>132</v>
      </c>
      <c r="L255" s="37"/>
      <c r="M255" s="181" t="s">
        <v>19</v>
      </c>
      <c r="N255" s="182" t="s">
        <v>42</v>
      </c>
      <c r="O255" s="62"/>
      <c r="P255" s="183">
        <f>O255*H255</f>
        <v>0</v>
      </c>
      <c r="Q255" s="183">
        <v>1.0000000000000001E-5</v>
      </c>
      <c r="R255" s="183">
        <f>Q255*H255</f>
        <v>3.3369999999999998E-4</v>
      </c>
      <c r="S255" s="183">
        <v>0</v>
      </c>
      <c r="T255" s="184">
        <f>S255*H255</f>
        <v>0</v>
      </c>
      <c r="AR255" s="185" t="s">
        <v>121</v>
      </c>
      <c r="AT255" s="185" t="s">
        <v>117</v>
      </c>
      <c r="AU255" s="185" t="s">
        <v>78</v>
      </c>
      <c r="AY255" s="16" t="s">
        <v>115</v>
      </c>
      <c r="BE255" s="186">
        <f>IF(N255="základní",J255,0)</f>
        <v>0</v>
      </c>
      <c r="BF255" s="186">
        <f>IF(N255="snížená",J255,0)</f>
        <v>0</v>
      </c>
      <c r="BG255" s="186">
        <f>IF(N255="zákl. přenesená",J255,0)</f>
        <v>0</v>
      </c>
      <c r="BH255" s="186">
        <f>IF(N255="sníž. přenesená",J255,0)</f>
        <v>0</v>
      </c>
      <c r="BI255" s="186">
        <f>IF(N255="nulová",J255,0)</f>
        <v>0</v>
      </c>
      <c r="BJ255" s="16" t="s">
        <v>76</v>
      </c>
      <c r="BK255" s="186">
        <f>ROUND(I255*H255,2)</f>
        <v>0</v>
      </c>
      <c r="BL255" s="16" t="s">
        <v>121</v>
      </c>
      <c r="BM255" s="185" t="s">
        <v>386</v>
      </c>
    </row>
    <row r="256" spans="2:65" s="1" customFormat="1" ht="19.5">
      <c r="B256" s="33"/>
      <c r="C256" s="34"/>
      <c r="D256" s="187" t="s">
        <v>123</v>
      </c>
      <c r="E256" s="34"/>
      <c r="F256" s="188" t="s">
        <v>387</v>
      </c>
      <c r="G256" s="34"/>
      <c r="H256" s="34"/>
      <c r="I256" s="101"/>
      <c r="J256" s="34"/>
      <c r="K256" s="34"/>
      <c r="L256" s="37"/>
      <c r="M256" s="189"/>
      <c r="N256" s="62"/>
      <c r="O256" s="62"/>
      <c r="P256" s="62"/>
      <c r="Q256" s="62"/>
      <c r="R256" s="62"/>
      <c r="S256" s="62"/>
      <c r="T256" s="63"/>
      <c r="AT256" s="16" t="s">
        <v>123</v>
      </c>
      <c r="AU256" s="16" t="s">
        <v>78</v>
      </c>
    </row>
    <row r="257" spans="2:65" s="1" customFormat="1" ht="78">
      <c r="B257" s="33"/>
      <c r="C257" s="34"/>
      <c r="D257" s="187" t="s">
        <v>125</v>
      </c>
      <c r="E257" s="34"/>
      <c r="F257" s="190" t="s">
        <v>388</v>
      </c>
      <c r="G257" s="34"/>
      <c r="H257" s="34"/>
      <c r="I257" s="101"/>
      <c r="J257" s="34"/>
      <c r="K257" s="34"/>
      <c r="L257" s="37"/>
      <c r="M257" s="189"/>
      <c r="N257" s="62"/>
      <c r="O257" s="62"/>
      <c r="P257" s="62"/>
      <c r="Q257" s="62"/>
      <c r="R257" s="62"/>
      <c r="S257" s="62"/>
      <c r="T257" s="63"/>
      <c r="AT257" s="16" t="s">
        <v>125</v>
      </c>
      <c r="AU257" s="16" t="s">
        <v>78</v>
      </c>
    </row>
    <row r="258" spans="2:65" s="13" customFormat="1" ht="11.25">
      <c r="B258" s="202"/>
      <c r="C258" s="203"/>
      <c r="D258" s="187" t="s">
        <v>127</v>
      </c>
      <c r="E258" s="204" t="s">
        <v>19</v>
      </c>
      <c r="F258" s="205" t="s">
        <v>389</v>
      </c>
      <c r="G258" s="203"/>
      <c r="H258" s="204" t="s">
        <v>19</v>
      </c>
      <c r="I258" s="206"/>
      <c r="J258" s="203"/>
      <c r="K258" s="203"/>
      <c r="L258" s="207"/>
      <c r="M258" s="208"/>
      <c r="N258" s="209"/>
      <c r="O258" s="209"/>
      <c r="P258" s="209"/>
      <c r="Q258" s="209"/>
      <c r="R258" s="209"/>
      <c r="S258" s="209"/>
      <c r="T258" s="210"/>
      <c r="AT258" s="211" t="s">
        <v>127</v>
      </c>
      <c r="AU258" s="211" t="s">
        <v>78</v>
      </c>
      <c r="AV258" s="13" t="s">
        <v>76</v>
      </c>
      <c r="AW258" s="13" t="s">
        <v>32</v>
      </c>
      <c r="AX258" s="13" t="s">
        <v>71</v>
      </c>
      <c r="AY258" s="211" t="s">
        <v>115</v>
      </c>
    </row>
    <row r="259" spans="2:65" s="12" customFormat="1" ht="11.25">
      <c r="B259" s="191"/>
      <c r="C259" s="192"/>
      <c r="D259" s="187" t="s">
        <v>127</v>
      </c>
      <c r="E259" s="193" t="s">
        <v>19</v>
      </c>
      <c r="F259" s="194" t="s">
        <v>390</v>
      </c>
      <c r="G259" s="192"/>
      <c r="H259" s="195">
        <v>33.369999999999997</v>
      </c>
      <c r="I259" s="196"/>
      <c r="J259" s="192"/>
      <c r="K259" s="192"/>
      <c r="L259" s="197"/>
      <c r="M259" s="198"/>
      <c r="N259" s="199"/>
      <c r="O259" s="199"/>
      <c r="P259" s="199"/>
      <c r="Q259" s="199"/>
      <c r="R259" s="199"/>
      <c r="S259" s="199"/>
      <c r="T259" s="200"/>
      <c r="AT259" s="201" t="s">
        <v>127</v>
      </c>
      <c r="AU259" s="201" t="s">
        <v>78</v>
      </c>
      <c r="AV259" s="12" t="s">
        <v>78</v>
      </c>
      <c r="AW259" s="12" t="s">
        <v>32</v>
      </c>
      <c r="AX259" s="12" t="s">
        <v>71</v>
      </c>
      <c r="AY259" s="201" t="s">
        <v>115</v>
      </c>
    </row>
    <row r="260" spans="2:65" s="1" customFormat="1" ht="14.45" customHeight="1">
      <c r="B260" s="33"/>
      <c r="C260" s="174" t="s">
        <v>391</v>
      </c>
      <c r="D260" s="174" t="s">
        <v>117</v>
      </c>
      <c r="E260" s="175" t="s">
        <v>392</v>
      </c>
      <c r="F260" s="176" t="s">
        <v>393</v>
      </c>
      <c r="G260" s="177" t="s">
        <v>153</v>
      </c>
      <c r="H260" s="178">
        <v>5.306</v>
      </c>
      <c r="I260" s="179"/>
      <c r="J260" s="180">
        <f>ROUND(I260*H260,2)</f>
        <v>0</v>
      </c>
      <c r="K260" s="176" t="s">
        <v>132</v>
      </c>
      <c r="L260" s="37"/>
      <c r="M260" s="181" t="s">
        <v>19</v>
      </c>
      <c r="N260" s="182" t="s">
        <v>42</v>
      </c>
      <c r="O260" s="62"/>
      <c r="P260" s="183">
        <f>O260*H260</f>
        <v>0</v>
      </c>
      <c r="Q260" s="183">
        <v>0</v>
      </c>
      <c r="R260" s="183">
        <f>Q260*H260</f>
        <v>0</v>
      </c>
      <c r="S260" s="183">
        <v>1.8</v>
      </c>
      <c r="T260" s="184">
        <f>S260*H260</f>
        <v>9.5508000000000006</v>
      </c>
      <c r="AR260" s="185" t="s">
        <v>121</v>
      </c>
      <c r="AT260" s="185" t="s">
        <v>117</v>
      </c>
      <c r="AU260" s="185" t="s">
        <v>78</v>
      </c>
      <c r="AY260" s="16" t="s">
        <v>115</v>
      </c>
      <c r="BE260" s="186">
        <f>IF(N260="základní",J260,0)</f>
        <v>0</v>
      </c>
      <c r="BF260" s="186">
        <f>IF(N260="snížená",J260,0)</f>
        <v>0</v>
      </c>
      <c r="BG260" s="186">
        <f>IF(N260="zákl. přenesená",J260,0)</f>
        <v>0</v>
      </c>
      <c r="BH260" s="186">
        <f>IF(N260="sníž. přenesená",J260,0)</f>
        <v>0</v>
      </c>
      <c r="BI260" s="186">
        <f>IF(N260="nulová",J260,0)</f>
        <v>0</v>
      </c>
      <c r="BJ260" s="16" t="s">
        <v>76</v>
      </c>
      <c r="BK260" s="186">
        <f>ROUND(I260*H260,2)</f>
        <v>0</v>
      </c>
      <c r="BL260" s="16" t="s">
        <v>121</v>
      </c>
      <c r="BM260" s="185" t="s">
        <v>394</v>
      </c>
    </row>
    <row r="261" spans="2:65" s="1" customFormat="1" ht="11.25">
      <c r="B261" s="33"/>
      <c r="C261" s="34"/>
      <c r="D261" s="187" t="s">
        <v>123</v>
      </c>
      <c r="E261" s="34"/>
      <c r="F261" s="188" t="s">
        <v>395</v>
      </c>
      <c r="G261" s="34"/>
      <c r="H261" s="34"/>
      <c r="I261" s="101"/>
      <c r="J261" s="34"/>
      <c r="K261" s="34"/>
      <c r="L261" s="37"/>
      <c r="M261" s="189"/>
      <c r="N261" s="62"/>
      <c r="O261" s="62"/>
      <c r="P261" s="62"/>
      <c r="Q261" s="62"/>
      <c r="R261" s="62"/>
      <c r="S261" s="62"/>
      <c r="T261" s="63"/>
      <c r="AT261" s="16" t="s">
        <v>123</v>
      </c>
      <c r="AU261" s="16" t="s">
        <v>78</v>
      </c>
    </row>
    <row r="262" spans="2:65" s="1" customFormat="1" ht="39">
      <c r="B262" s="33"/>
      <c r="C262" s="34"/>
      <c r="D262" s="187" t="s">
        <v>125</v>
      </c>
      <c r="E262" s="34"/>
      <c r="F262" s="190" t="s">
        <v>396</v>
      </c>
      <c r="G262" s="34"/>
      <c r="H262" s="34"/>
      <c r="I262" s="101"/>
      <c r="J262" s="34"/>
      <c r="K262" s="34"/>
      <c r="L262" s="37"/>
      <c r="M262" s="189"/>
      <c r="N262" s="62"/>
      <c r="O262" s="62"/>
      <c r="P262" s="62"/>
      <c r="Q262" s="62"/>
      <c r="R262" s="62"/>
      <c r="S262" s="62"/>
      <c r="T262" s="63"/>
      <c r="AT262" s="16" t="s">
        <v>125</v>
      </c>
      <c r="AU262" s="16" t="s">
        <v>78</v>
      </c>
    </row>
    <row r="263" spans="2:65" s="13" customFormat="1" ht="11.25">
      <c r="B263" s="202"/>
      <c r="C263" s="203"/>
      <c r="D263" s="187" t="s">
        <v>127</v>
      </c>
      <c r="E263" s="204" t="s">
        <v>19</v>
      </c>
      <c r="F263" s="205" t="s">
        <v>397</v>
      </c>
      <c r="G263" s="203"/>
      <c r="H263" s="204" t="s">
        <v>19</v>
      </c>
      <c r="I263" s="206"/>
      <c r="J263" s="203"/>
      <c r="K263" s="203"/>
      <c r="L263" s="207"/>
      <c r="M263" s="208"/>
      <c r="N263" s="209"/>
      <c r="O263" s="209"/>
      <c r="P263" s="209"/>
      <c r="Q263" s="209"/>
      <c r="R263" s="209"/>
      <c r="S263" s="209"/>
      <c r="T263" s="210"/>
      <c r="AT263" s="211" t="s">
        <v>127</v>
      </c>
      <c r="AU263" s="211" t="s">
        <v>78</v>
      </c>
      <c r="AV263" s="13" t="s">
        <v>76</v>
      </c>
      <c r="AW263" s="13" t="s">
        <v>32</v>
      </c>
      <c r="AX263" s="13" t="s">
        <v>71</v>
      </c>
      <c r="AY263" s="211" t="s">
        <v>115</v>
      </c>
    </row>
    <row r="264" spans="2:65" s="12" customFormat="1" ht="11.25">
      <c r="B264" s="191"/>
      <c r="C264" s="192"/>
      <c r="D264" s="187" t="s">
        <v>127</v>
      </c>
      <c r="E264" s="193" t="s">
        <v>19</v>
      </c>
      <c r="F264" s="194" t="s">
        <v>398</v>
      </c>
      <c r="G264" s="192"/>
      <c r="H264" s="195">
        <v>5.306</v>
      </c>
      <c r="I264" s="196"/>
      <c r="J264" s="192"/>
      <c r="K264" s="192"/>
      <c r="L264" s="197"/>
      <c r="M264" s="198"/>
      <c r="N264" s="199"/>
      <c r="O264" s="199"/>
      <c r="P264" s="199"/>
      <c r="Q264" s="199"/>
      <c r="R264" s="199"/>
      <c r="S264" s="199"/>
      <c r="T264" s="200"/>
      <c r="AT264" s="201" t="s">
        <v>127</v>
      </c>
      <c r="AU264" s="201" t="s">
        <v>78</v>
      </c>
      <c r="AV264" s="12" t="s">
        <v>78</v>
      </c>
      <c r="AW264" s="12" t="s">
        <v>32</v>
      </c>
      <c r="AX264" s="12" t="s">
        <v>71</v>
      </c>
      <c r="AY264" s="201" t="s">
        <v>115</v>
      </c>
    </row>
    <row r="265" spans="2:65" s="1" customFormat="1" ht="14.45" customHeight="1">
      <c r="B265" s="33"/>
      <c r="C265" s="174" t="s">
        <v>399</v>
      </c>
      <c r="D265" s="174" t="s">
        <v>117</v>
      </c>
      <c r="E265" s="175" t="s">
        <v>400</v>
      </c>
      <c r="F265" s="176" t="s">
        <v>401</v>
      </c>
      <c r="G265" s="177" t="s">
        <v>131</v>
      </c>
      <c r="H265" s="178">
        <v>51</v>
      </c>
      <c r="I265" s="179"/>
      <c r="J265" s="180">
        <f>ROUND(I265*H265,2)</f>
        <v>0</v>
      </c>
      <c r="K265" s="176" t="s">
        <v>19</v>
      </c>
      <c r="L265" s="37"/>
      <c r="M265" s="181" t="s">
        <v>19</v>
      </c>
      <c r="N265" s="182" t="s">
        <v>42</v>
      </c>
      <c r="O265" s="62"/>
      <c r="P265" s="183">
        <f>O265*H265</f>
        <v>0</v>
      </c>
      <c r="Q265" s="183">
        <v>0</v>
      </c>
      <c r="R265" s="183">
        <f>Q265*H265</f>
        <v>0</v>
      </c>
      <c r="S265" s="183">
        <v>0</v>
      </c>
      <c r="T265" s="184">
        <f>S265*H265</f>
        <v>0</v>
      </c>
      <c r="AR265" s="185" t="s">
        <v>121</v>
      </c>
      <c r="AT265" s="185" t="s">
        <v>117</v>
      </c>
      <c r="AU265" s="185" t="s">
        <v>78</v>
      </c>
      <c r="AY265" s="16" t="s">
        <v>115</v>
      </c>
      <c r="BE265" s="186">
        <f>IF(N265="základní",J265,0)</f>
        <v>0</v>
      </c>
      <c r="BF265" s="186">
        <f>IF(N265="snížená",J265,0)</f>
        <v>0</v>
      </c>
      <c r="BG265" s="186">
        <f>IF(N265="zákl. přenesená",J265,0)</f>
        <v>0</v>
      </c>
      <c r="BH265" s="186">
        <f>IF(N265="sníž. přenesená",J265,0)</f>
        <v>0</v>
      </c>
      <c r="BI265" s="186">
        <f>IF(N265="nulová",J265,0)</f>
        <v>0</v>
      </c>
      <c r="BJ265" s="16" t="s">
        <v>76</v>
      </c>
      <c r="BK265" s="186">
        <f>ROUND(I265*H265,2)</f>
        <v>0</v>
      </c>
      <c r="BL265" s="16" t="s">
        <v>121</v>
      </c>
      <c r="BM265" s="185" t="s">
        <v>402</v>
      </c>
    </row>
    <row r="266" spans="2:65" s="1" customFormat="1" ht="11.25">
      <c r="B266" s="33"/>
      <c r="C266" s="34"/>
      <c r="D266" s="187" t="s">
        <v>123</v>
      </c>
      <c r="E266" s="34"/>
      <c r="F266" s="188" t="s">
        <v>403</v>
      </c>
      <c r="G266" s="34"/>
      <c r="H266" s="34"/>
      <c r="I266" s="101"/>
      <c r="J266" s="34"/>
      <c r="K266" s="34"/>
      <c r="L266" s="37"/>
      <c r="M266" s="189"/>
      <c r="N266" s="62"/>
      <c r="O266" s="62"/>
      <c r="P266" s="62"/>
      <c r="Q266" s="62"/>
      <c r="R266" s="62"/>
      <c r="S266" s="62"/>
      <c r="T266" s="63"/>
      <c r="AT266" s="16" t="s">
        <v>123</v>
      </c>
      <c r="AU266" s="16" t="s">
        <v>78</v>
      </c>
    </row>
    <row r="267" spans="2:65" s="1" customFormat="1" ht="19.5">
      <c r="B267" s="33"/>
      <c r="C267" s="34"/>
      <c r="D267" s="187" t="s">
        <v>157</v>
      </c>
      <c r="E267" s="34"/>
      <c r="F267" s="190" t="s">
        <v>404</v>
      </c>
      <c r="G267" s="34"/>
      <c r="H267" s="34"/>
      <c r="I267" s="101"/>
      <c r="J267" s="34"/>
      <c r="K267" s="34"/>
      <c r="L267" s="37"/>
      <c r="M267" s="189"/>
      <c r="N267" s="62"/>
      <c r="O267" s="62"/>
      <c r="P267" s="62"/>
      <c r="Q267" s="62"/>
      <c r="R267" s="62"/>
      <c r="S267" s="62"/>
      <c r="T267" s="63"/>
      <c r="AT267" s="16" t="s">
        <v>157</v>
      </c>
      <c r="AU267" s="16" t="s">
        <v>78</v>
      </c>
    </row>
    <row r="268" spans="2:65" s="12" customFormat="1" ht="11.25">
      <c r="B268" s="191"/>
      <c r="C268" s="192"/>
      <c r="D268" s="187" t="s">
        <v>127</v>
      </c>
      <c r="E268" s="193" t="s">
        <v>19</v>
      </c>
      <c r="F268" s="194" t="s">
        <v>285</v>
      </c>
      <c r="G268" s="192"/>
      <c r="H268" s="195">
        <v>51</v>
      </c>
      <c r="I268" s="196"/>
      <c r="J268" s="192"/>
      <c r="K268" s="192"/>
      <c r="L268" s="197"/>
      <c r="M268" s="198"/>
      <c r="N268" s="199"/>
      <c r="O268" s="199"/>
      <c r="P268" s="199"/>
      <c r="Q268" s="199"/>
      <c r="R268" s="199"/>
      <c r="S268" s="199"/>
      <c r="T268" s="200"/>
      <c r="AT268" s="201" t="s">
        <v>127</v>
      </c>
      <c r="AU268" s="201" t="s">
        <v>78</v>
      </c>
      <c r="AV268" s="12" t="s">
        <v>78</v>
      </c>
      <c r="AW268" s="12" t="s">
        <v>32</v>
      </c>
      <c r="AX268" s="12" t="s">
        <v>71</v>
      </c>
      <c r="AY268" s="201" t="s">
        <v>115</v>
      </c>
    </row>
    <row r="269" spans="2:65" s="1" customFormat="1" ht="21.6" customHeight="1">
      <c r="B269" s="33"/>
      <c r="C269" s="174" t="s">
        <v>405</v>
      </c>
      <c r="D269" s="174" t="s">
        <v>117</v>
      </c>
      <c r="E269" s="175" t="s">
        <v>406</v>
      </c>
      <c r="F269" s="176" t="s">
        <v>407</v>
      </c>
      <c r="G269" s="177" t="s">
        <v>120</v>
      </c>
      <c r="H269" s="178">
        <v>88.44</v>
      </c>
      <c r="I269" s="179"/>
      <c r="J269" s="180">
        <f>ROUND(I269*H269,2)</f>
        <v>0</v>
      </c>
      <c r="K269" s="176" t="s">
        <v>132</v>
      </c>
      <c r="L269" s="37"/>
      <c r="M269" s="181" t="s">
        <v>19</v>
      </c>
      <c r="N269" s="182" t="s">
        <v>42</v>
      </c>
      <c r="O269" s="62"/>
      <c r="P269" s="183">
        <f>O269*H269</f>
        <v>0</v>
      </c>
      <c r="Q269" s="183">
        <v>0</v>
      </c>
      <c r="R269" s="183">
        <f>Q269*H269</f>
        <v>0</v>
      </c>
      <c r="S269" s="183">
        <v>0.01</v>
      </c>
      <c r="T269" s="184">
        <f>S269*H269</f>
        <v>0.88439999999999996</v>
      </c>
      <c r="AR269" s="185" t="s">
        <v>121</v>
      </c>
      <c r="AT269" s="185" t="s">
        <v>117</v>
      </c>
      <c r="AU269" s="185" t="s">
        <v>78</v>
      </c>
      <c r="AY269" s="16" t="s">
        <v>115</v>
      </c>
      <c r="BE269" s="186">
        <f>IF(N269="základní",J269,0)</f>
        <v>0</v>
      </c>
      <c r="BF269" s="186">
        <f>IF(N269="snížená",J269,0)</f>
        <v>0</v>
      </c>
      <c r="BG269" s="186">
        <f>IF(N269="zákl. přenesená",J269,0)</f>
        <v>0</v>
      </c>
      <c r="BH269" s="186">
        <f>IF(N269="sníž. přenesená",J269,0)</f>
        <v>0</v>
      </c>
      <c r="BI269" s="186">
        <f>IF(N269="nulová",J269,0)</f>
        <v>0</v>
      </c>
      <c r="BJ269" s="16" t="s">
        <v>76</v>
      </c>
      <c r="BK269" s="186">
        <f>ROUND(I269*H269,2)</f>
        <v>0</v>
      </c>
      <c r="BL269" s="16" t="s">
        <v>121</v>
      </c>
      <c r="BM269" s="185" t="s">
        <v>408</v>
      </c>
    </row>
    <row r="270" spans="2:65" s="1" customFormat="1" ht="19.5">
      <c r="B270" s="33"/>
      <c r="C270" s="34"/>
      <c r="D270" s="187" t="s">
        <v>123</v>
      </c>
      <c r="E270" s="34"/>
      <c r="F270" s="188" t="s">
        <v>409</v>
      </c>
      <c r="G270" s="34"/>
      <c r="H270" s="34"/>
      <c r="I270" s="101"/>
      <c r="J270" s="34"/>
      <c r="K270" s="34"/>
      <c r="L270" s="37"/>
      <c r="M270" s="189"/>
      <c r="N270" s="62"/>
      <c r="O270" s="62"/>
      <c r="P270" s="62"/>
      <c r="Q270" s="62"/>
      <c r="R270" s="62"/>
      <c r="S270" s="62"/>
      <c r="T270" s="63"/>
      <c r="AT270" s="16" t="s">
        <v>123</v>
      </c>
      <c r="AU270" s="16" t="s">
        <v>78</v>
      </c>
    </row>
    <row r="271" spans="2:65" s="12" customFormat="1" ht="11.25">
      <c r="B271" s="191"/>
      <c r="C271" s="192"/>
      <c r="D271" s="187" t="s">
        <v>127</v>
      </c>
      <c r="E271" s="193" t="s">
        <v>19</v>
      </c>
      <c r="F271" s="194" t="s">
        <v>292</v>
      </c>
      <c r="G271" s="192"/>
      <c r="H271" s="195">
        <v>88.44</v>
      </c>
      <c r="I271" s="196"/>
      <c r="J271" s="192"/>
      <c r="K271" s="192"/>
      <c r="L271" s="197"/>
      <c r="M271" s="198"/>
      <c r="N271" s="199"/>
      <c r="O271" s="199"/>
      <c r="P271" s="199"/>
      <c r="Q271" s="199"/>
      <c r="R271" s="199"/>
      <c r="S271" s="199"/>
      <c r="T271" s="200"/>
      <c r="AT271" s="201" t="s">
        <v>127</v>
      </c>
      <c r="AU271" s="201" t="s">
        <v>78</v>
      </c>
      <c r="AV271" s="12" t="s">
        <v>78</v>
      </c>
      <c r="AW271" s="12" t="s">
        <v>32</v>
      </c>
      <c r="AX271" s="12" t="s">
        <v>71</v>
      </c>
      <c r="AY271" s="201" t="s">
        <v>115</v>
      </c>
    </row>
    <row r="272" spans="2:65" s="1" customFormat="1" ht="21.6" customHeight="1">
      <c r="B272" s="33"/>
      <c r="C272" s="174" t="s">
        <v>410</v>
      </c>
      <c r="D272" s="174" t="s">
        <v>117</v>
      </c>
      <c r="E272" s="175" t="s">
        <v>411</v>
      </c>
      <c r="F272" s="176" t="s">
        <v>412</v>
      </c>
      <c r="G272" s="177" t="s">
        <v>120</v>
      </c>
      <c r="H272" s="178">
        <v>56.421999999999997</v>
      </c>
      <c r="I272" s="179"/>
      <c r="J272" s="180">
        <f>ROUND(I272*H272,2)</f>
        <v>0</v>
      </c>
      <c r="K272" s="176" t="s">
        <v>132</v>
      </c>
      <c r="L272" s="37"/>
      <c r="M272" s="181" t="s">
        <v>19</v>
      </c>
      <c r="N272" s="182" t="s">
        <v>42</v>
      </c>
      <c r="O272" s="62"/>
      <c r="P272" s="183">
        <f>O272*H272</f>
        <v>0</v>
      </c>
      <c r="Q272" s="183">
        <v>0</v>
      </c>
      <c r="R272" s="183">
        <f>Q272*H272</f>
        <v>0</v>
      </c>
      <c r="S272" s="183">
        <v>0</v>
      </c>
      <c r="T272" s="184">
        <f>S272*H272</f>
        <v>0</v>
      </c>
      <c r="AR272" s="185" t="s">
        <v>121</v>
      </c>
      <c r="AT272" s="185" t="s">
        <v>117</v>
      </c>
      <c r="AU272" s="185" t="s">
        <v>78</v>
      </c>
      <c r="AY272" s="16" t="s">
        <v>115</v>
      </c>
      <c r="BE272" s="186">
        <f>IF(N272="základní",J272,0)</f>
        <v>0</v>
      </c>
      <c r="BF272" s="186">
        <f>IF(N272="snížená",J272,0)</f>
        <v>0</v>
      </c>
      <c r="BG272" s="186">
        <f>IF(N272="zákl. přenesená",J272,0)</f>
        <v>0</v>
      </c>
      <c r="BH272" s="186">
        <f>IF(N272="sníž. přenesená",J272,0)</f>
        <v>0</v>
      </c>
      <c r="BI272" s="186">
        <f>IF(N272="nulová",J272,0)</f>
        <v>0</v>
      </c>
      <c r="BJ272" s="16" t="s">
        <v>76</v>
      </c>
      <c r="BK272" s="186">
        <f>ROUND(I272*H272,2)</f>
        <v>0</v>
      </c>
      <c r="BL272" s="16" t="s">
        <v>121</v>
      </c>
      <c r="BM272" s="185" t="s">
        <v>413</v>
      </c>
    </row>
    <row r="273" spans="2:65" s="1" customFormat="1" ht="29.25">
      <c r="B273" s="33"/>
      <c r="C273" s="34"/>
      <c r="D273" s="187" t="s">
        <v>123</v>
      </c>
      <c r="E273" s="34"/>
      <c r="F273" s="188" t="s">
        <v>414</v>
      </c>
      <c r="G273" s="34"/>
      <c r="H273" s="34"/>
      <c r="I273" s="101"/>
      <c r="J273" s="34"/>
      <c r="K273" s="34"/>
      <c r="L273" s="37"/>
      <c r="M273" s="189"/>
      <c r="N273" s="62"/>
      <c r="O273" s="62"/>
      <c r="P273" s="62"/>
      <c r="Q273" s="62"/>
      <c r="R273" s="62"/>
      <c r="S273" s="62"/>
      <c r="T273" s="63"/>
      <c r="AT273" s="16" t="s">
        <v>123</v>
      </c>
      <c r="AU273" s="16" t="s">
        <v>78</v>
      </c>
    </row>
    <row r="274" spans="2:65" s="1" customFormat="1" ht="78">
      <c r="B274" s="33"/>
      <c r="C274" s="34"/>
      <c r="D274" s="187" t="s">
        <v>125</v>
      </c>
      <c r="E274" s="34"/>
      <c r="F274" s="190" t="s">
        <v>415</v>
      </c>
      <c r="G274" s="34"/>
      <c r="H274" s="34"/>
      <c r="I274" s="101"/>
      <c r="J274" s="34"/>
      <c r="K274" s="34"/>
      <c r="L274" s="37"/>
      <c r="M274" s="189"/>
      <c r="N274" s="62"/>
      <c r="O274" s="62"/>
      <c r="P274" s="62"/>
      <c r="Q274" s="62"/>
      <c r="R274" s="62"/>
      <c r="S274" s="62"/>
      <c r="T274" s="63"/>
      <c r="AT274" s="16" t="s">
        <v>125</v>
      </c>
      <c r="AU274" s="16" t="s">
        <v>78</v>
      </c>
    </row>
    <row r="275" spans="2:65" s="12" customFormat="1" ht="11.25">
      <c r="B275" s="191"/>
      <c r="C275" s="192"/>
      <c r="D275" s="187" t="s">
        <v>127</v>
      </c>
      <c r="E275" s="193" t="s">
        <v>19</v>
      </c>
      <c r="F275" s="194" t="s">
        <v>128</v>
      </c>
      <c r="G275" s="192"/>
      <c r="H275" s="195">
        <v>56.421999999999997</v>
      </c>
      <c r="I275" s="196"/>
      <c r="J275" s="192"/>
      <c r="K275" s="192"/>
      <c r="L275" s="197"/>
      <c r="M275" s="198"/>
      <c r="N275" s="199"/>
      <c r="O275" s="199"/>
      <c r="P275" s="199"/>
      <c r="Q275" s="199"/>
      <c r="R275" s="199"/>
      <c r="S275" s="199"/>
      <c r="T275" s="200"/>
      <c r="AT275" s="201" t="s">
        <v>127</v>
      </c>
      <c r="AU275" s="201" t="s">
        <v>78</v>
      </c>
      <c r="AV275" s="12" t="s">
        <v>78</v>
      </c>
      <c r="AW275" s="12" t="s">
        <v>32</v>
      </c>
      <c r="AX275" s="12" t="s">
        <v>71</v>
      </c>
      <c r="AY275" s="201" t="s">
        <v>115</v>
      </c>
    </row>
    <row r="276" spans="2:65" s="1" customFormat="1" ht="14.45" customHeight="1">
      <c r="B276" s="33"/>
      <c r="C276" s="174" t="s">
        <v>416</v>
      </c>
      <c r="D276" s="174" t="s">
        <v>117</v>
      </c>
      <c r="E276" s="175" t="s">
        <v>417</v>
      </c>
      <c r="F276" s="176" t="s">
        <v>418</v>
      </c>
      <c r="G276" s="177" t="s">
        <v>120</v>
      </c>
      <c r="H276" s="178">
        <v>17.687999999999999</v>
      </c>
      <c r="I276" s="179"/>
      <c r="J276" s="180">
        <f>ROUND(I276*H276,2)</f>
        <v>0</v>
      </c>
      <c r="K276" s="176" t="s">
        <v>132</v>
      </c>
      <c r="L276" s="37"/>
      <c r="M276" s="181" t="s">
        <v>19</v>
      </c>
      <c r="N276" s="182" t="s">
        <v>42</v>
      </c>
      <c r="O276" s="62"/>
      <c r="P276" s="183">
        <f>O276*H276</f>
        <v>0</v>
      </c>
      <c r="Q276" s="183">
        <v>0</v>
      </c>
      <c r="R276" s="183">
        <f>Q276*H276</f>
        <v>0</v>
      </c>
      <c r="S276" s="183">
        <v>0</v>
      </c>
      <c r="T276" s="184">
        <f>S276*H276</f>
        <v>0</v>
      </c>
      <c r="AR276" s="185" t="s">
        <v>121</v>
      </c>
      <c r="AT276" s="185" t="s">
        <v>117</v>
      </c>
      <c r="AU276" s="185" t="s">
        <v>78</v>
      </c>
      <c r="AY276" s="16" t="s">
        <v>115</v>
      </c>
      <c r="BE276" s="186">
        <f>IF(N276="základní",J276,0)</f>
        <v>0</v>
      </c>
      <c r="BF276" s="186">
        <f>IF(N276="snížená",J276,0)</f>
        <v>0</v>
      </c>
      <c r="BG276" s="186">
        <f>IF(N276="zákl. přenesená",J276,0)</f>
        <v>0</v>
      </c>
      <c r="BH276" s="186">
        <f>IF(N276="sníž. přenesená",J276,0)</f>
        <v>0</v>
      </c>
      <c r="BI276" s="186">
        <f>IF(N276="nulová",J276,0)</f>
        <v>0</v>
      </c>
      <c r="BJ276" s="16" t="s">
        <v>76</v>
      </c>
      <c r="BK276" s="186">
        <f>ROUND(I276*H276,2)</f>
        <v>0</v>
      </c>
      <c r="BL276" s="16" t="s">
        <v>121</v>
      </c>
      <c r="BM276" s="185" t="s">
        <v>419</v>
      </c>
    </row>
    <row r="277" spans="2:65" s="1" customFormat="1" ht="11.25">
      <c r="B277" s="33"/>
      <c r="C277" s="34"/>
      <c r="D277" s="187" t="s">
        <v>123</v>
      </c>
      <c r="E277" s="34"/>
      <c r="F277" s="188" t="s">
        <v>420</v>
      </c>
      <c r="G277" s="34"/>
      <c r="H277" s="34"/>
      <c r="I277" s="101"/>
      <c r="J277" s="34"/>
      <c r="K277" s="34"/>
      <c r="L277" s="37"/>
      <c r="M277" s="189"/>
      <c r="N277" s="62"/>
      <c r="O277" s="62"/>
      <c r="P277" s="62"/>
      <c r="Q277" s="62"/>
      <c r="R277" s="62"/>
      <c r="S277" s="62"/>
      <c r="T277" s="63"/>
      <c r="AT277" s="16" t="s">
        <v>123</v>
      </c>
      <c r="AU277" s="16" t="s">
        <v>78</v>
      </c>
    </row>
    <row r="278" spans="2:65" s="1" customFormat="1" ht="68.25">
      <c r="B278" s="33"/>
      <c r="C278" s="34"/>
      <c r="D278" s="187" t="s">
        <v>125</v>
      </c>
      <c r="E278" s="34"/>
      <c r="F278" s="190" t="s">
        <v>421</v>
      </c>
      <c r="G278" s="34"/>
      <c r="H278" s="34"/>
      <c r="I278" s="101"/>
      <c r="J278" s="34"/>
      <c r="K278" s="34"/>
      <c r="L278" s="37"/>
      <c r="M278" s="189"/>
      <c r="N278" s="62"/>
      <c r="O278" s="62"/>
      <c r="P278" s="62"/>
      <c r="Q278" s="62"/>
      <c r="R278" s="62"/>
      <c r="S278" s="62"/>
      <c r="T278" s="63"/>
      <c r="AT278" s="16" t="s">
        <v>125</v>
      </c>
      <c r="AU278" s="16" t="s">
        <v>78</v>
      </c>
    </row>
    <row r="279" spans="2:65" s="13" customFormat="1" ht="11.25">
      <c r="B279" s="202"/>
      <c r="C279" s="203"/>
      <c r="D279" s="187" t="s">
        <v>127</v>
      </c>
      <c r="E279" s="204" t="s">
        <v>19</v>
      </c>
      <c r="F279" s="205" t="s">
        <v>422</v>
      </c>
      <c r="G279" s="203"/>
      <c r="H279" s="204" t="s">
        <v>19</v>
      </c>
      <c r="I279" s="206"/>
      <c r="J279" s="203"/>
      <c r="K279" s="203"/>
      <c r="L279" s="207"/>
      <c r="M279" s="208"/>
      <c r="N279" s="209"/>
      <c r="O279" s="209"/>
      <c r="P279" s="209"/>
      <c r="Q279" s="209"/>
      <c r="R279" s="209"/>
      <c r="S279" s="209"/>
      <c r="T279" s="210"/>
      <c r="AT279" s="211" t="s">
        <v>127</v>
      </c>
      <c r="AU279" s="211" t="s">
        <v>78</v>
      </c>
      <c r="AV279" s="13" t="s">
        <v>76</v>
      </c>
      <c r="AW279" s="13" t="s">
        <v>32</v>
      </c>
      <c r="AX279" s="13" t="s">
        <v>71</v>
      </c>
      <c r="AY279" s="211" t="s">
        <v>115</v>
      </c>
    </row>
    <row r="280" spans="2:65" s="12" customFormat="1" ht="11.25">
      <c r="B280" s="191"/>
      <c r="C280" s="192"/>
      <c r="D280" s="187" t="s">
        <v>127</v>
      </c>
      <c r="E280" s="193" t="s">
        <v>19</v>
      </c>
      <c r="F280" s="194" t="s">
        <v>423</v>
      </c>
      <c r="G280" s="192"/>
      <c r="H280" s="195">
        <v>17.687999999999999</v>
      </c>
      <c r="I280" s="196"/>
      <c r="J280" s="192"/>
      <c r="K280" s="192"/>
      <c r="L280" s="197"/>
      <c r="M280" s="198"/>
      <c r="N280" s="199"/>
      <c r="O280" s="199"/>
      <c r="P280" s="199"/>
      <c r="Q280" s="199"/>
      <c r="R280" s="199"/>
      <c r="S280" s="199"/>
      <c r="T280" s="200"/>
      <c r="AT280" s="201" t="s">
        <v>127</v>
      </c>
      <c r="AU280" s="201" t="s">
        <v>78</v>
      </c>
      <c r="AV280" s="12" t="s">
        <v>78</v>
      </c>
      <c r="AW280" s="12" t="s">
        <v>32</v>
      </c>
      <c r="AX280" s="12" t="s">
        <v>71</v>
      </c>
      <c r="AY280" s="201" t="s">
        <v>115</v>
      </c>
    </row>
    <row r="281" spans="2:65" s="11" customFormat="1" ht="22.9" customHeight="1">
      <c r="B281" s="158"/>
      <c r="C281" s="159"/>
      <c r="D281" s="160" t="s">
        <v>70</v>
      </c>
      <c r="E281" s="172" t="s">
        <v>424</v>
      </c>
      <c r="F281" s="172" t="s">
        <v>425</v>
      </c>
      <c r="G281" s="159"/>
      <c r="H281" s="159"/>
      <c r="I281" s="162"/>
      <c r="J281" s="173">
        <f>BK281</f>
        <v>0</v>
      </c>
      <c r="K281" s="159"/>
      <c r="L281" s="164"/>
      <c r="M281" s="165"/>
      <c r="N281" s="166"/>
      <c r="O281" s="166"/>
      <c r="P281" s="167">
        <f>SUM(P282:P296)</f>
        <v>0</v>
      </c>
      <c r="Q281" s="166"/>
      <c r="R281" s="167">
        <f>SUM(R282:R296)</f>
        <v>0</v>
      </c>
      <c r="S281" s="166"/>
      <c r="T281" s="168">
        <f>SUM(T282:T296)</f>
        <v>0</v>
      </c>
      <c r="AR281" s="169" t="s">
        <v>76</v>
      </c>
      <c r="AT281" s="170" t="s">
        <v>70</v>
      </c>
      <c r="AU281" s="170" t="s">
        <v>76</v>
      </c>
      <c r="AY281" s="169" t="s">
        <v>115</v>
      </c>
      <c r="BK281" s="171">
        <f>SUM(BK282:BK296)</f>
        <v>0</v>
      </c>
    </row>
    <row r="282" spans="2:65" s="1" customFormat="1" ht="21.6" customHeight="1">
      <c r="B282" s="33"/>
      <c r="C282" s="174" t="s">
        <v>426</v>
      </c>
      <c r="D282" s="174" t="s">
        <v>117</v>
      </c>
      <c r="E282" s="175" t="s">
        <v>427</v>
      </c>
      <c r="F282" s="176" t="s">
        <v>428</v>
      </c>
      <c r="G282" s="177" t="s">
        <v>191</v>
      </c>
      <c r="H282" s="178">
        <v>10.435</v>
      </c>
      <c r="I282" s="179"/>
      <c r="J282" s="180">
        <f>ROUND(I282*H282,2)</f>
        <v>0</v>
      </c>
      <c r="K282" s="176" t="s">
        <v>132</v>
      </c>
      <c r="L282" s="37"/>
      <c r="M282" s="181" t="s">
        <v>19</v>
      </c>
      <c r="N282" s="182" t="s">
        <v>42</v>
      </c>
      <c r="O282" s="62"/>
      <c r="P282" s="183">
        <f>O282*H282</f>
        <v>0</v>
      </c>
      <c r="Q282" s="183">
        <v>0</v>
      </c>
      <c r="R282" s="183">
        <f>Q282*H282</f>
        <v>0</v>
      </c>
      <c r="S282" s="183">
        <v>0</v>
      </c>
      <c r="T282" s="184">
        <f>S282*H282</f>
        <v>0</v>
      </c>
      <c r="AR282" s="185" t="s">
        <v>121</v>
      </c>
      <c r="AT282" s="185" t="s">
        <v>117</v>
      </c>
      <c r="AU282" s="185" t="s">
        <v>78</v>
      </c>
      <c r="AY282" s="16" t="s">
        <v>115</v>
      </c>
      <c r="BE282" s="186">
        <f>IF(N282="základní",J282,0)</f>
        <v>0</v>
      </c>
      <c r="BF282" s="186">
        <f>IF(N282="snížená",J282,0)</f>
        <v>0</v>
      </c>
      <c r="BG282" s="186">
        <f>IF(N282="zákl. přenesená",J282,0)</f>
        <v>0</v>
      </c>
      <c r="BH282" s="186">
        <f>IF(N282="sníž. přenesená",J282,0)</f>
        <v>0</v>
      </c>
      <c r="BI282" s="186">
        <f>IF(N282="nulová",J282,0)</f>
        <v>0</v>
      </c>
      <c r="BJ282" s="16" t="s">
        <v>76</v>
      </c>
      <c r="BK282" s="186">
        <f>ROUND(I282*H282,2)</f>
        <v>0</v>
      </c>
      <c r="BL282" s="16" t="s">
        <v>121</v>
      </c>
      <c r="BM282" s="185" t="s">
        <v>429</v>
      </c>
    </row>
    <row r="283" spans="2:65" s="1" customFormat="1" ht="19.5">
      <c r="B283" s="33"/>
      <c r="C283" s="34"/>
      <c r="D283" s="187" t="s">
        <v>123</v>
      </c>
      <c r="E283" s="34"/>
      <c r="F283" s="188" t="s">
        <v>430</v>
      </c>
      <c r="G283" s="34"/>
      <c r="H283" s="34"/>
      <c r="I283" s="101"/>
      <c r="J283" s="34"/>
      <c r="K283" s="34"/>
      <c r="L283" s="37"/>
      <c r="M283" s="189"/>
      <c r="N283" s="62"/>
      <c r="O283" s="62"/>
      <c r="P283" s="62"/>
      <c r="Q283" s="62"/>
      <c r="R283" s="62"/>
      <c r="S283" s="62"/>
      <c r="T283" s="63"/>
      <c r="AT283" s="16" t="s">
        <v>123</v>
      </c>
      <c r="AU283" s="16" t="s">
        <v>78</v>
      </c>
    </row>
    <row r="284" spans="2:65" s="1" customFormat="1" ht="117">
      <c r="B284" s="33"/>
      <c r="C284" s="34"/>
      <c r="D284" s="187" t="s">
        <v>125</v>
      </c>
      <c r="E284" s="34"/>
      <c r="F284" s="190" t="s">
        <v>431</v>
      </c>
      <c r="G284" s="34"/>
      <c r="H284" s="34"/>
      <c r="I284" s="101"/>
      <c r="J284" s="34"/>
      <c r="K284" s="34"/>
      <c r="L284" s="37"/>
      <c r="M284" s="189"/>
      <c r="N284" s="62"/>
      <c r="O284" s="62"/>
      <c r="P284" s="62"/>
      <c r="Q284" s="62"/>
      <c r="R284" s="62"/>
      <c r="S284" s="62"/>
      <c r="T284" s="63"/>
      <c r="AT284" s="16" t="s">
        <v>125</v>
      </c>
      <c r="AU284" s="16" t="s">
        <v>78</v>
      </c>
    </row>
    <row r="285" spans="2:65" s="1" customFormat="1" ht="14.45" customHeight="1">
      <c r="B285" s="33"/>
      <c r="C285" s="174" t="s">
        <v>432</v>
      </c>
      <c r="D285" s="174" t="s">
        <v>117</v>
      </c>
      <c r="E285" s="175" t="s">
        <v>433</v>
      </c>
      <c r="F285" s="176" t="s">
        <v>434</v>
      </c>
      <c r="G285" s="177" t="s">
        <v>191</v>
      </c>
      <c r="H285" s="178">
        <v>10.435</v>
      </c>
      <c r="I285" s="179"/>
      <c r="J285" s="180">
        <f>ROUND(I285*H285,2)</f>
        <v>0</v>
      </c>
      <c r="K285" s="176" t="s">
        <v>132</v>
      </c>
      <c r="L285" s="37"/>
      <c r="M285" s="181" t="s">
        <v>19</v>
      </c>
      <c r="N285" s="182" t="s">
        <v>42</v>
      </c>
      <c r="O285" s="62"/>
      <c r="P285" s="183">
        <f>O285*H285</f>
        <v>0</v>
      </c>
      <c r="Q285" s="183">
        <v>0</v>
      </c>
      <c r="R285" s="183">
        <f>Q285*H285</f>
        <v>0</v>
      </c>
      <c r="S285" s="183">
        <v>0</v>
      </c>
      <c r="T285" s="184">
        <f>S285*H285</f>
        <v>0</v>
      </c>
      <c r="AR285" s="185" t="s">
        <v>121</v>
      </c>
      <c r="AT285" s="185" t="s">
        <v>117</v>
      </c>
      <c r="AU285" s="185" t="s">
        <v>78</v>
      </c>
      <c r="AY285" s="16" t="s">
        <v>115</v>
      </c>
      <c r="BE285" s="186">
        <f>IF(N285="základní",J285,0)</f>
        <v>0</v>
      </c>
      <c r="BF285" s="186">
        <f>IF(N285="snížená",J285,0)</f>
        <v>0</v>
      </c>
      <c r="BG285" s="186">
        <f>IF(N285="zákl. přenesená",J285,0)</f>
        <v>0</v>
      </c>
      <c r="BH285" s="186">
        <f>IF(N285="sníž. přenesená",J285,0)</f>
        <v>0</v>
      </c>
      <c r="BI285" s="186">
        <f>IF(N285="nulová",J285,0)</f>
        <v>0</v>
      </c>
      <c r="BJ285" s="16" t="s">
        <v>76</v>
      </c>
      <c r="BK285" s="186">
        <f>ROUND(I285*H285,2)</f>
        <v>0</v>
      </c>
      <c r="BL285" s="16" t="s">
        <v>121</v>
      </c>
      <c r="BM285" s="185" t="s">
        <v>435</v>
      </c>
    </row>
    <row r="286" spans="2:65" s="1" customFormat="1" ht="11.25">
      <c r="B286" s="33"/>
      <c r="C286" s="34"/>
      <c r="D286" s="187" t="s">
        <v>123</v>
      </c>
      <c r="E286" s="34"/>
      <c r="F286" s="188" t="s">
        <v>436</v>
      </c>
      <c r="G286" s="34"/>
      <c r="H286" s="34"/>
      <c r="I286" s="101"/>
      <c r="J286" s="34"/>
      <c r="K286" s="34"/>
      <c r="L286" s="37"/>
      <c r="M286" s="189"/>
      <c r="N286" s="62"/>
      <c r="O286" s="62"/>
      <c r="P286" s="62"/>
      <c r="Q286" s="62"/>
      <c r="R286" s="62"/>
      <c r="S286" s="62"/>
      <c r="T286" s="63"/>
      <c r="AT286" s="16" t="s">
        <v>123</v>
      </c>
      <c r="AU286" s="16" t="s">
        <v>78</v>
      </c>
    </row>
    <row r="287" spans="2:65" s="1" customFormat="1" ht="78">
      <c r="B287" s="33"/>
      <c r="C287" s="34"/>
      <c r="D287" s="187" t="s">
        <v>125</v>
      </c>
      <c r="E287" s="34"/>
      <c r="F287" s="190" t="s">
        <v>437</v>
      </c>
      <c r="G287" s="34"/>
      <c r="H287" s="34"/>
      <c r="I287" s="101"/>
      <c r="J287" s="34"/>
      <c r="K287" s="34"/>
      <c r="L287" s="37"/>
      <c r="M287" s="189"/>
      <c r="N287" s="62"/>
      <c r="O287" s="62"/>
      <c r="P287" s="62"/>
      <c r="Q287" s="62"/>
      <c r="R287" s="62"/>
      <c r="S287" s="62"/>
      <c r="T287" s="63"/>
      <c r="AT287" s="16" t="s">
        <v>125</v>
      </c>
      <c r="AU287" s="16" t="s">
        <v>78</v>
      </c>
    </row>
    <row r="288" spans="2:65" s="1" customFormat="1" ht="14.45" customHeight="1">
      <c r="B288" s="33"/>
      <c r="C288" s="174" t="s">
        <v>438</v>
      </c>
      <c r="D288" s="174" t="s">
        <v>117</v>
      </c>
      <c r="E288" s="175" t="s">
        <v>439</v>
      </c>
      <c r="F288" s="176" t="s">
        <v>440</v>
      </c>
      <c r="G288" s="177" t="s">
        <v>191</v>
      </c>
      <c r="H288" s="178">
        <v>135.655</v>
      </c>
      <c r="I288" s="179"/>
      <c r="J288" s="180">
        <f>ROUND(I288*H288,2)</f>
        <v>0</v>
      </c>
      <c r="K288" s="176" t="s">
        <v>132</v>
      </c>
      <c r="L288" s="37"/>
      <c r="M288" s="181" t="s">
        <v>19</v>
      </c>
      <c r="N288" s="182" t="s">
        <v>42</v>
      </c>
      <c r="O288" s="62"/>
      <c r="P288" s="183">
        <f>O288*H288</f>
        <v>0</v>
      </c>
      <c r="Q288" s="183">
        <v>0</v>
      </c>
      <c r="R288" s="183">
        <f>Q288*H288</f>
        <v>0</v>
      </c>
      <c r="S288" s="183">
        <v>0</v>
      </c>
      <c r="T288" s="184">
        <f>S288*H288</f>
        <v>0</v>
      </c>
      <c r="AR288" s="185" t="s">
        <v>121</v>
      </c>
      <c r="AT288" s="185" t="s">
        <v>117</v>
      </c>
      <c r="AU288" s="185" t="s">
        <v>78</v>
      </c>
      <c r="AY288" s="16" t="s">
        <v>115</v>
      </c>
      <c r="BE288" s="186">
        <f>IF(N288="základní",J288,0)</f>
        <v>0</v>
      </c>
      <c r="BF288" s="186">
        <f>IF(N288="snížená",J288,0)</f>
        <v>0</v>
      </c>
      <c r="BG288" s="186">
        <f>IF(N288="zákl. přenesená",J288,0)</f>
        <v>0</v>
      </c>
      <c r="BH288" s="186">
        <f>IF(N288="sníž. přenesená",J288,0)</f>
        <v>0</v>
      </c>
      <c r="BI288" s="186">
        <f>IF(N288="nulová",J288,0)</f>
        <v>0</v>
      </c>
      <c r="BJ288" s="16" t="s">
        <v>76</v>
      </c>
      <c r="BK288" s="186">
        <f>ROUND(I288*H288,2)</f>
        <v>0</v>
      </c>
      <c r="BL288" s="16" t="s">
        <v>121</v>
      </c>
      <c r="BM288" s="185" t="s">
        <v>441</v>
      </c>
    </row>
    <row r="289" spans="2:65" s="1" customFormat="1" ht="19.5">
      <c r="B289" s="33"/>
      <c r="C289" s="34"/>
      <c r="D289" s="187" t="s">
        <v>123</v>
      </c>
      <c r="E289" s="34"/>
      <c r="F289" s="188" t="s">
        <v>442</v>
      </c>
      <c r="G289" s="34"/>
      <c r="H289" s="34"/>
      <c r="I289" s="101"/>
      <c r="J289" s="34"/>
      <c r="K289" s="34"/>
      <c r="L289" s="37"/>
      <c r="M289" s="189"/>
      <c r="N289" s="62"/>
      <c r="O289" s="62"/>
      <c r="P289" s="62"/>
      <c r="Q289" s="62"/>
      <c r="R289" s="62"/>
      <c r="S289" s="62"/>
      <c r="T289" s="63"/>
      <c r="AT289" s="16" t="s">
        <v>123</v>
      </c>
      <c r="AU289" s="16" t="s">
        <v>78</v>
      </c>
    </row>
    <row r="290" spans="2:65" s="1" customFormat="1" ht="78">
      <c r="B290" s="33"/>
      <c r="C290" s="34"/>
      <c r="D290" s="187" t="s">
        <v>125</v>
      </c>
      <c r="E290" s="34"/>
      <c r="F290" s="190" t="s">
        <v>437</v>
      </c>
      <c r="G290" s="34"/>
      <c r="H290" s="34"/>
      <c r="I290" s="101"/>
      <c r="J290" s="34"/>
      <c r="K290" s="34"/>
      <c r="L290" s="37"/>
      <c r="M290" s="189"/>
      <c r="N290" s="62"/>
      <c r="O290" s="62"/>
      <c r="P290" s="62"/>
      <c r="Q290" s="62"/>
      <c r="R290" s="62"/>
      <c r="S290" s="62"/>
      <c r="T290" s="63"/>
      <c r="AT290" s="16" t="s">
        <v>125</v>
      </c>
      <c r="AU290" s="16" t="s">
        <v>78</v>
      </c>
    </row>
    <row r="291" spans="2:65" s="1" customFormat="1" ht="19.5">
      <c r="B291" s="33"/>
      <c r="C291" s="34"/>
      <c r="D291" s="187" t="s">
        <v>157</v>
      </c>
      <c r="E291" s="34"/>
      <c r="F291" s="190" t="s">
        <v>181</v>
      </c>
      <c r="G291" s="34"/>
      <c r="H291" s="34"/>
      <c r="I291" s="101"/>
      <c r="J291" s="34"/>
      <c r="K291" s="34"/>
      <c r="L291" s="37"/>
      <c r="M291" s="189"/>
      <c r="N291" s="62"/>
      <c r="O291" s="62"/>
      <c r="P291" s="62"/>
      <c r="Q291" s="62"/>
      <c r="R291" s="62"/>
      <c r="S291" s="62"/>
      <c r="T291" s="63"/>
      <c r="AT291" s="16" t="s">
        <v>157</v>
      </c>
      <c r="AU291" s="16" t="s">
        <v>78</v>
      </c>
    </row>
    <row r="292" spans="2:65" s="12" customFormat="1" ht="11.25">
      <c r="B292" s="191"/>
      <c r="C292" s="192"/>
      <c r="D292" s="187" t="s">
        <v>127</v>
      </c>
      <c r="E292" s="192"/>
      <c r="F292" s="194" t="s">
        <v>443</v>
      </c>
      <c r="G292" s="192"/>
      <c r="H292" s="195">
        <v>135.655</v>
      </c>
      <c r="I292" s="196"/>
      <c r="J292" s="192"/>
      <c r="K292" s="192"/>
      <c r="L292" s="197"/>
      <c r="M292" s="198"/>
      <c r="N292" s="199"/>
      <c r="O292" s="199"/>
      <c r="P292" s="199"/>
      <c r="Q292" s="199"/>
      <c r="R292" s="199"/>
      <c r="S292" s="199"/>
      <c r="T292" s="200"/>
      <c r="AT292" s="201" t="s">
        <v>127</v>
      </c>
      <c r="AU292" s="201" t="s">
        <v>78</v>
      </c>
      <c r="AV292" s="12" t="s">
        <v>78</v>
      </c>
      <c r="AW292" s="12" t="s">
        <v>4</v>
      </c>
      <c r="AX292" s="12" t="s">
        <v>76</v>
      </c>
      <c r="AY292" s="201" t="s">
        <v>115</v>
      </c>
    </row>
    <row r="293" spans="2:65" s="1" customFormat="1" ht="21.6" customHeight="1">
      <c r="B293" s="33"/>
      <c r="C293" s="174" t="s">
        <v>444</v>
      </c>
      <c r="D293" s="174" t="s">
        <v>117</v>
      </c>
      <c r="E293" s="175" t="s">
        <v>445</v>
      </c>
      <c r="F293" s="176" t="s">
        <v>446</v>
      </c>
      <c r="G293" s="177" t="s">
        <v>191</v>
      </c>
      <c r="H293" s="178">
        <v>0.69399999999999995</v>
      </c>
      <c r="I293" s="179"/>
      <c r="J293" s="180">
        <f>ROUND(I293*H293,2)</f>
        <v>0</v>
      </c>
      <c r="K293" s="176" t="s">
        <v>132</v>
      </c>
      <c r="L293" s="37"/>
      <c r="M293" s="181" t="s">
        <v>19</v>
      </c>
      <c r="N293" s="182" t="s">
        <v>42</v>
      </c>
      <c r="O293" s="62"/>
      <c r="P293" s="183">
        <f>O293*H293</f>
        <v>0</v>
      </c>
      <c r="Q293" s="183">
        <v>0</v>
      </c>
      <c r="R293" s="183">
        <f>Q293*H293</f>
        <v>0</v>
      </c>
      <c r="S293" s="183">
        <v>0</v>
      </c>
      <c r="T293" s="184">
        <f>S293*H293</f>
        <v>0</v>
      </c>
      <c r="AR293" s="185" t="s">
        <v>121</v>
      </c>
      <c r="AT293" s="185" t="s">
        <v>117</v>
      </c>
      <c r="AU293" s="185" t="s">
        <v>78</v>
      </c>
      <c r="AY293" s="16" t="s">
        <v>115</v>
      </c>
      <c r="BE293" s="186">
        <f>IF(N293="základní",J293,0)</f>
        <v>0</v>
      </c>
      <c r="BF293" s="186">
        <f>IF(N293="snížená",J293,0)</f>
        <v>0</v>
      </c>
      <c r="BG293" s="186">
        <f>IF(N293="zákl. přenesená",J293,0)</f>
        <v>0</v>
      </c>
      <c r="BH293" s="186">
        <f>IF(N293="sníž. přenesená",J293,0)</f>
        <v>0</v>
      </c>
      <c r="BI293" s="186">
        <f>IF(N293="nulová",J293,0)</f>
        <v>0</v>
      </c>
      <c r="BJ293" s="16" t="s">
        <v>76</v>
      </c>
      <c r="BK293" s="186">
        <f>ROUND(I293*H293,2)</f>
        <v>0</v>
      </c>
      <c r="BL293" s="16" t="s">
        <v>121</v>
      </c>
      <c r="BM293" s="185" t="s">
        <v>447</v>
      </c>
    </row>
    <row r="294" spans="2:65" s="1" customFormat="1" ht="19.5">
      <c r="B294" s="33"/>
      <c r="C294" s="34"/>
      <c r="D294" s="187" t="s">
        <v>123</v>
      </c>
      <c r="E294" s="34"/>
      <c r="F294" s="188" t="s">
        <v>448</v>
      </c>
      <c r="G294" s="34"/>
      <c r="H294" s="34"/>
      <c r="I294" s="101"/>
      <c r="J294" s="34"/>
      <c r="K294" s="34"/>
      <c r="L294" s="37"/>
      <c r="M294" s="189"/>
      <c r="N294" s="62"/>
      <c r="O294" s="62"/>
      <c r="P294" s="62"/>
      <c r="Q294" s="62"/>
      <c r="R294" s="62"/>
      <c r="S294" s="62"/>
      <c r="T294" s="63"/>
      <c r="AT294" s="16" t="s">
        <v>123</v>
      </c>
      <c r="AU294" s="16" t="s">
        <v>78</v>
      </c>
    </row>
    <row r="295" spans="2:65" s="1" customFormat="1" ht="68.25">
      <c r="B295" s="33"/>
      <c r="C295" s="34"/>
      <c r="D295" s="187" t="s">
        <v>125</v>
      </c>
      <c r="E295" s="34"/>
      <c r="F295" s="190" t="s">
        <v>449</v>
      </c>
      <c r="G295" s="34"/>
      <c r="H295" s="34"/>
      <c r="I295" s="101"/>
      <c r="J295" s="34"/>
      <c r="K295" s="34"/>
      <c r="L295" s="37"/>
      <c r="M295" s="189"/>
      <c r="N295" s="62"/>
      <c r="O295" s="62"/>
      <c r="P295" s="62"/>
      <c r="Q295" s="62"/>
      <c r="R295" s="62"/>
      <c r="S295" s="62"/>
      <c r="T295" s="63"/>
      <c r="AT295" s="16" t="s">
        <v>125</v>
      </c>
      <c r="AU295" s="16" t="s">
        <v>78</v>
      </c>
    </row>
    <row r="296" spans="2:65" s="12" customFormat="1" ht="11.25">
      <c r="B296" s="191"/>
      <c r="C296" s="192"/>
      <c r="D296" s="187" t="s">
        <v>127</v>
      </c>
      <c r="E296" s="193" t="s">
        <v>19</v>
      </c>
      <c r="F296" s="194" t="s">
        <v>450</v>
      </c>
      <c r="G296" s="192"/>
      <c r="H296" s="195">
        <v>0.69399999999999995</v>
      </c>
      <c r="I296" s="196"/>
      <c r="J296" s="192"/>
      <c r="K296" s="192"/>
      <c r="L296" s="197"/>
      <c r="M296" s="198"/>
      <c r="N296" s="199"/>
      <c r="O296" s="199"/>
      <c r="P296" s="199"/>
      <c r="Q296" s="199"/>
      <c r="R296" s="199"/>
      <c r="S296" s="199"/>
      <c r="T296" s="200"/>
      <c r="AT296" s="201" t="s">
        <v>127</v>
      </c>
      <c r="AU296" s="201" t="s">
        <v>78</v>
      </c>
      <c r="AV296" s="12" t="s">
        <v>78</v>
      </c>
      <c r="AW296" s="12" t="s">
        <v>32</v>
      </c>
      <c r="AX296" s="12" t="s">
        <v>71</v>
      </c>
      <c r="AY296" s="201" t="s">
        <v>115</v>
      </c>
    </row>
    <row r="297" spans="2:65" s="11" customFormat="1" ht="22.9" customHeight="1">
      <c r="B297" s="158"/>
      <c r="C297" s="159"/>
      <c r="D297" s="160" t="s">
        <v>70</v>
      </c>
      <c r="E297" s="172" t="s">
        <v>451</v>
      </c>
      <c r="F297" s="172" t="s">
        <v>452</v>
      </c>
      <c r="G297" s="159"/>
      <c r="H297" s="159"/>
      <c r="I297" s="162"/>
      <c r="J297" s="173">
        <f>BK297</f>
        <v>0</v>
      </c>
      <c r="K297" s="159"/>
      <c r="L297" s="164"/>
      <c r="M297" s="165"/>
      <c r="N297" s="166"/>
      <c r="O297" s="166"/>
      <c r="P297" s="167">
        <f>SUM(P298:P300)</f>
        <v>0</v>
      </c>
      <c r="Q297" s="166"/>
      <c r="R297" s="167">
        <f>SUM(R298:R300)</f>
        <v>0</v>
      </c>
      <c r="S297" s="166"/>
      <c r="T297" s="168">
        <f>SUM(T298:T300)</f>
        <v>0</v>
      </c>
      <c r="AR297" s="169" t="s">
        <v>76</v>
      </c>
      <c r="AT297" s="170" t="s">
        <v>70</v>
      </c>
      <c r="AU297" s="170" t="s">
        <v>76</v>
      </c>
      <c r="AY297" s="169" t="s">
        <v>115</v>
      </c>
      <c r="BK297" s="171">
        <f>SUM(BK298:BK300)</f>
        <v>0</v>
      </c>
    </row>
    <row r="298" spans="2:65" s="1" customFormat="1" ht="14.45" customHeight="1">
      <c r="B298" s="33"/>
      <c r="C298" s="174" t="s">
        <v>453</v>
      </c>
      <c r="D298" s="174" t="s">
        <v>117</v>
      </c>
      <c r="E298" s="175" t="s">
        <v>454</v>
      </c>
      <c r="F298" s="176" t="s">
        <v>455</v>
      </c>
      <c r="G298" s="177" t="s">
        <v>191</v>
      </c>
      <c r="H298" s="178">
        <v>120.989</v>
      </c>
      <c r="I298" s="179"/>
      <c r="J298" s="180">
        <f>ROUND(I298*H298,2)</f>
        <v>0</v>
      </c>
      <c r="K298" s="176" t="s">
        <v>132</v>
      </c>
      <c r="L298" s="37"/>
      <c r="M298" s="181" t="s">
        <v>19</v>
      </c>
      <c r="N298" s="182" t="s">
        <v>42</v>
      </c>
      <c r="O298" s="62"/>
      <c r="P298" s="183">
        <f>O298*H298</f>
        <v>0</v>
      </c>
      <c r="Q298" s="183">
        <v>0</v>
      </c>
      <c r="R298" s="183">
        <f>Q298*H298</f>
        <v>0</v>
      </c>
      <c r="S298" s="183">
        <v>0</v>
      </c>
      <c r="T298" s="184">
        <f>S298*H298</f>
        <v>0</v>
      </c>
      <c r="AR298" s="185" t="s">
        <v>121</v>
      </c>
      <c r="AT298" s="185" t="s">
        <v>117</v>
      </c>
      <c r="AU298" s="185" t="s">
        <v>78</v>
      </c>
      <c r="AY298" s="16" t="s">
        <v>115</v>
      </c>
      <c r="BE298" s="186">
        <f>IF(N298="základní",J298,0)</f>
        <v>0</v>
      </c>
      <c r="BF298" s="186">
        <f>IF(N298="snížená",J298,0)</f>
        <v>0</v>
      </c>
      <c r="BG298" s="186">
        <f>IF(N298="zákl. přenesená",J298,0)</f>
        <v>0</v>
      </c>
      <c r="BH298" s="186">
        <f>IF(N298="sníž. přenesená",J298,0)</f>
        <v>0</v>
      </c>
      <c r="BI298" s="186">
        <f>IF(N298="nulová",J298,0)</f>
        <v>0</v>
      </c>
      <c r="BJ298" s="16" t="s">
        <v>76</v>
      </c>
      <c r="BK298" s="186">
        <f>ROUND(I298*H298,2)</f>
        <v>0</v>
      </c>
      <c r="BL298" s="16" t="s">
        <v>121</v>
      </c>
      <c r="BM298" s="185" t="s">
        <v>456</v>
      </c>
    </row>
    <row r="299" spans="2:65" s="1" customFormat="1" ht="19.5">
      <c r="B299" s="33"/>
      <c r="C299" s="34"/>
      <c r="D299" s="187" t="s">
        <v>123</v>
      </c>
      <c r="E299" s="34"/>
      <c r="F299" s="188" t="s">
        <v>457</v>
      </c>
      <c r="G299" s="34"/>
      <c r="H299" s="34"/>
      <c r="I299" s="101"/>
      <c r="J299" s="34"/>
      <c r="K299" s="34"/>
      <c r="L299" s="37"/>
      <c r="M299" s="189"/>
      <c r="N299" s="62"/>
      <c r="O299" s="62"/>
      <c r="P299" s="62"/>
      <c r="Q299" s="62"/>
      <c r="R299" s="62"/>
      <c r="S299" s="62"/>
      <c r="T299" s="63"/>
      <c r="AT299" s="16" t="s">
        <v>123</v>
      </c>
      <c r="AU299" s="16" t="s">
        <v>78</v>
      </c>
    </row>
    <row r="300" spans="2:65" s="1" customFormat="1" ht="58.5">
      <c r="B300" s="33"/>
      <c r="C300" s="34"/>
      <c r="D300" s="187" t="s">
        <v>125</v>
      </c>
      <c r="E300" s="34"/>
      <c r="F300" s="190" t="s">
        <v>458</v>
      </c>
      <c r="G300" s="34"/>
      <c r="H300" s="34"/>
      <c r="I300" s="101"/>
      <c r="J300" s="34"/>
      <c r="K300" s="34"/>
      <c r="L300" s="37"/>
      <c r="M300" s="189"/>
      <c r="N300" s="62"/>
      <c r="O300" s="62"/>
      <c r="P300" s="62"/>
      <c r="Q300" s="62"/>
      <c r="R300" s="62"/>
      <c r="S300" s="62"/>
      <c r="T300" s="63"/>
      <c r="AT300" s="16" t="s">
        <v>125</v>
      </c>
      <c r="AU300" s="16" t="s">
        <v>78</v>
      </c>
    </row>
    <row r="301" spans="2:65" s="11" customFormat="1" ht="25.9" customHeight="1">
      <c r="B301" s="158"/>
      <c r="C301" s="159"/>
      <c r="D301" s="160" t="s">
        <v>70</v>
      </c>
      <c r="E301" s="161" t="s">
        <v>459</v>
      </c>
      <c r="F301" s="161" t="s">
        <v>460</v>
      </c>
      <c r="G301" s="159"/>
      <c r="H301" s="159"/>
      <c r="I301" s="162"/>
      <c r="J301" s="163">
        <f>BK301</f>
        <v>0</v>
      </c>
      <c r="K301" s="159"/>
      <c r="L301" s="164"/>
      <c r="M301" s="165"/>
      <c r="N301" s="166"/>
      <c r="O301" s="166"/>
      <c r="P301" s="167">
        <f>P302+P336+P343+P355</f>
        <v>0</v>
      </c>
      <c r="Q301" s="166"/>
      <c r="R301" s="167">
        <f>R302+R336+R343+R355</f>
        <v>0.79697258000000004</v>
      </c>
      <c r="S301" s="166"/>
      <c r="T301" s="168">
        <f>T302+T336+T343+T355</f>
        <v>0</v>
      </c>
      <c r="AR301" s="169" t="s">
        <v>78</v>
      </c>
      <c r="AT301" s="170" t="s">
        <v>70</v>
      </c>
      <c r="AU301" s="170" t="s">
        <v>71</v>
      </c>
      <c r="AY301" s="169" t="s">
        <v>115</v>
      </c>
      <c r="BK301" s="171">
        <f>BK302+BK336+BK343+BK355</f>
        <v>0</v>
      </c>
    </row>
    <row r="302" spans="2:65" s="11" customFormat="1" ht="22.9" customHeight="1">
      <c r="B302" s="158"/>
      <c r="C302" s="159"/>
      <c r="D302" s="160" t="s">
        <v>70</v>
      </c>
      <c r="E302" s="172" t="s">
        <v>461</v>
      </c>
      <c r="F302" s="172" t="s">
        <v>462</v>
      </c>
      <c r="G302" s="159"/>
      <c r="H302" s="159"/>
      <c r="I302" s="162"/>
      <c r="J302" s="173">
        <f>BK302</f>
        <v>0</v>
      </c>
      <c r="K302" s="159"/>
      <c r="L302" s="164"/>
      <c r="M302" s="165"/>
      <c r="N302" s="166"/>
      <c r="O302" s="166"/>
      <c r="P302" s="167">
        <f>SUM(P303:P335)</f>
        <v>0</v>
      </c>
      <c r="Q302" s="166"/>
      <c r="R302" s="167">
        <f>SUM(R303:R335)</f>
        <v>0.73547839999999998</v>
      </c>
      <c r="S302" s="166"/>
      <c r="T302" s="168">
        <f>SUM(T303:T335)</f>
        <v>0</v>
      </c>
      <c r="AR302" s="169" t="s">
        <v>78</v>
      </c>
      <c r="AT302" s="170" t="s">
        <v>70</v>
      </c>
      <c r="AU302" s="170" t="s">
        <v>76</v>
      </c>
      <c r="AY302" s="169" t="s">
        <v>115</v>
      </c>
      <c r="BK302" s="171">
        <f>SUM(BK303:BK335)</f>
        <v>0</v>
      </c>
    </row>
    <row r="303" spans="2:65" s="1" customFormat="1" ht="14.45" customHeight="1">
      <c r="B303" s="33"/>
      <c r="C303" s="174" t="s">
        <v>463</v>
      </c>
      <c r="D303" s="174" t="s">
        <v>117</v>
      </c>
      <c r="E303" s="175" t="s">
        <v>464</v>
      </c>
      <c r="F303" s="176" t="s">
        <v>465</v>
      </c>
      <c r="G303" s="177" t="s">
        <v>120</v>
      </c>
      <c r="H303" s="178">
        <v>103.28</v>
      </c>
      <c r="I303" s="179"/>
      <c r="J303" s="180">
        <f>ROUND(I303*H303,2)</f>
        <v>0</v>
      </c>
      <c r="K303" s="176" t="s">
        <v>132</v>
      </c>
      <c r="L303" s="37"/>
      <c r="M303" s="181" t="s">
        <v>19</v>
      </c>
      <c r="N303" s="182" t="s">
        <v>42</v>
      </c>
      <c r="O303" s="62"/>
      <c r="P303" s="183">
        <f>O303*H303</f>
        <v>0</v>
      </c>
      <c r="Q303" s="183">
        <v>0</v>
      </c>
      <c r="R303" s="183">
        <f>Q303*H303</f>
        <v>0</v>
      </c>
      <c r="S303" s="183">
        <v>0</v>
      </c>
      <c r="T303" s="184">
        <f>S303*H303</f>
        <v>0</v>
      </c>
      <c r="AR303" s="185" t="s">
        <v>226</v>
      </c>
      <c r="AT303" s="185" t="s">
        <v>117</v>
      </c>
      <c r="AU303" s="185" t="s">
        <v>78</v>
      </c>
      <c r="AY303" s="16" t="s">
        <v>115</v>
      </c>
      <c r="BE303" s="186">
        <f>IF(N303="základní",J303,0)</f>
        <v>0</v>
      </c>
      <c r="BF303" s="186">
        <f>IF(N303="snížená",J303,0)</f>
        <v>0</v>
      </c>
      <c r="BG303" s="186">
        <f>IF(N303="zákl. přenesená",J303,0)</f>
        <v>0</v>
      </c>
      <c r="BH303" s="186">
        <f>IF(N303="sníž. přenesená",J303,0)</f>
        <v>0</v>
      </c>
      <c r="BI303" s="186">
        <f>IF(N303="nulová",J303,0)</f>
        <v>0</v>
      </c>
      <c r="BJ303" s="16" t="s">
        <v>76</v>
      </c>
      <c r="BK303" s="186">
        <f>ROUND(I303*H303,2)</f>
        <v>0</v>
      </c>
      <c r="BL303" s="16" t="s">
        <v>226</v>
      </c>
      <c r="BM303" s="185" t="s">
        <v>466</v>
      </c>
    </row>
    <row r="304" spans="2:65" s="1" customFormat="1" ht="11.25">
      <c r="B304" s="33"/>
      <c r="C304" s="34"/>
      <c r="D304" s="187" t="s">
        <v>123</v>
      </c>
      <c r="E304" s="34"/>
      <c r="F304" s="188" t="s">
        <v>467</v>
      </c>
      <c r="G304" s="34"/>
      <c r="H304" s="34"/>
      <c r="I304" s="101"/>
      <c r="J304" s="34"/>
      <c r="K304" s="34"/>
      <c r="L304" s="37"/>
      <c r="M304" s="189"/>
      <c r="N304" s="62"/>
      <c r="O304" s="62"/>
      <c r="P304" s="62"/>
      <c r="Q304" s="62"/>
      <c r="R304" s="62"/>
      <c r="S304" s="62"/>
      <c r="T304" s="63"/>
      <c r="AT304" s="16" t="s">
        <v>123</v>
      </c>
      <c r="AU304" s="16" t="s">
        <v>78</v>
      </c>
    </row>
    <row r="305" spans="2:65" s="1" customFormat="1" ht="39">
      <c r="B305" s="33"/>
      <c r="C305" s="34"/>
      <c r="D305" s="187" t="s">
        <v>125</v>
      </c>
      <c r="E305" s="34"/>
      <c r="F305" s="190" t="s">
        <v>468</v>
      </c>
      <c r="G305" s="34"/>
      <c r="H305" s="34"/>
      <c r="I305" s="101"/>
      <c r="J305" s="34"/>
      <c r="K305" s="34"/>
      <c r="L305" s="37"/>
      <c r="M305" s="189"/>
      <c r="N305" s="62"/>
      <c r="O305" s="62"/>
      <c r="P305" s="62"/>
      <c r="Q305" s="62"/>
      <c r="R305" s="62"/>
      <c r="S305" s="62"/>
      <c r="T305" s="63"/>
      <c r="AT305" s="16" t="s">
        <v>125</v>
      </c>
      <c r="AU305" s="16" t="s">
        <v>78</v>
      </c>
    </row>
    <row r="306" spans="2:65" s="12" customFormat="1" ht="11.25">
      <c r="B306" s="191"/>
      <c r="C306" s="192"/>
      <c r="D306" s="187" t="s">
        <v>127</v>
      </c>
      <c r="E306" s="193" t="s">
        <v>19</v>
      </c>
      <c r="F306" s="194" t="s">
        <v>469</v>
      </c>
      <c r="G306" s="192"/>
      <c r="H306" s="195">
        <v>7.4560000000000004</v>
      </c>
      <c r="I306" s="196"/>
      <c r="J306" s="192"/>
      <c r="K306" s="192"/>
      <c r="L306" s="197"/>
      <c r="M306" s="198"/>
      <c r="N306" s="199"/>
      <c r="O306" s="199"/>
      <c r="P306" s="199"/>
      <c r="Q306" s="199"/>
      <c r="R306" s="199"/>
      <c r="S306" s="199"/>
      <c r="T306" s="200"/>
      <c r="AT306" s="201" t="s">
        <v>127</v>
      </c>
      <c r="AU306" s="201" t="s">
        <v>78</v>
      </c>
      <c r="AV306" s="12" t="s">
        <v>78</v>
      </c>
      <c r="AW306" s="12" t="s">
        <v>32</v>
      </c>
      <c r="AX306" s="12" t="s">
        <v>71</v>
      </c>
      <c r="AY306" s="201" t="s">
        <v>115</v>
      </c>
    </row>
    <row r="307" spans="2:65" s="12" customFormat="1" ht="11.25">
      <c r="B307" s="191"/>
      <c r="C307" s="192"/>
      <c r="D307" s="187" t="s">
        <v>127</v>
      </c>
      <c r="E307" s="193" t="s">
        <v>19</v>
      </c>
      <c r="F307" s="194" t="s">
        <v>470</v>
      </c>
      <c r="G307" s="192"/>
      <c r="H307" s="195">
        <v>80.703999999999994</v>
      </c>
      <c r="I307" s="196"/>
      <c r="J307" s="192"/>
      <c r="K307" s="192"/>
      <c r="L307" s="197"/>
      <c r="M307" s="198"/>
      <c r="N307" s="199"/>
      <c r="O307" s="199"/>
      <c r="P307" s="199"/>
      <c r="Q307" s="199"/>
      <c r="R307" s="199"/>
      <c r="S307" s="199"/>
      <c r="T307" s="200"/>
      <c r="AT307" s="201" t="s">
        <v>127</v>
      </c>
      <c r="AU307" s="201" t="s">
        <v>78</v>
      </c>
      <c r="AV307" s="12" t="s">
        <v>78</v>
      </c>
      <c r="AW307" s="12" t="s">
        <v>32</v>
      </c>
      <c r="AX307" s="12" t="s">
        <v>71</v>
      </c>
      <c r="AY307" s="201" t="s">
        <v>115</v>
      </c>
    </row>
    <row r="308" spans="2:65" s="13" customFormat="1" ht="11.25">
      <c r="B308" s="202"/>
      <c r="C308" s="203"/>
      <c r="D308" s="187" t="s">
        <v>127</v>
      </c>
      <c r="E308" s="204" t="s">
        <v>19</v>
      </c>
      <c r="F308" s="205" t="s">
        <v>206</v>
      </c>
      <c r="G308" s="203"/>
      <c r="H308" s="204" t="s">
        <v>19</v>
      </c>
      <c r="I308" s="206"/>
      <c r="J308" s="203"/>
      <c r="K308" s="203"/>
      <c r="L308" s="207"/>
      <c r="M308" s="208"/>
      <c r="N308" s="209"/>
      <c r="O308" s="209"/>
      <c r="P308" s="209"/>
      <c r="Q308" s="209"/>
      <c r="R308" s="209"/>
      <c r="S308" s="209"/>
      <c r="T308" s="210"/>
      <c r="AT308" s="211" t="s">
        <v>127</v>
      </c>
      <c r="AU308" s="211" t="s">
        <v>78</v>
      </c>
      <c r="AV308" s="13" t="s">
        <v>76</v>
      </c>
      <c r="AW308" s="13" t="s">
        <v>32</v>
      </c>
      <c r="AX308" s="13" t="s">
        <v>71</v>
      </c>
      <c r="AY308" s="211" t="s">
        <v>115</v>
      </c>
    </row>
    <row r="309" spans="2:65" s="12" customFormat="1" ht="11.25">
      <c r="B309" s="191"/>
      <c r="C309" s="192"/>
      <c r="D309" s="187" t="s">
        <v>127</v>
      </c>
      <c r="E309" s="193" t="s">
        <v>19</v>
      </c>
      <c r="F309" s="194" t="s">
        <v>471</v>
      </c>
      <c r="G309" s="192"/>
      <c r="H309" s="195">
        <v>15.12</v>
      </c>
      <c r="I309" s="196"/>
      <c r="J309" s="192"/>
      <c r="K309" s="192"/>
      <c r="L309" s="197"/>
      <c r="M309" s="198"/>
      <c r="N309" s="199"/>
      <c r="O309" s="199"/>
      <c r="P309" s="199"/>
      <c r="Q309" s="199"/>
      <c r="R309" s="199"/>
      <c r="S309" s="199"/>
      <c r="T309" s="200"/>
      <c r="AT309" s="201" t="s">
        <v>127</v>
      </c>
      <c r="AU309" s="201" t="s">
        <v>78</v>
      </c>
      <c r="AV309" s="12" t="s">
        <v>78</v>
      </c>
      <c r="AW309" s="12" t="s">
        <v>32</v>
      </c>
      <c r="AX309" s="12" t="s">
        <v>71</v>
      </c>
      <c r="AY309" s="201" t="s">
        <v>115</v>
      </c>
    </row>
    <row r="310" spans="2:65" s="1" customFormat="1" ht="14.45" customHeight="1">
      <c r="B310" s="33"/>
      <c r="C310" s="212" t="s">
        <v>472</v>
      </c>
      <c r="D310" s="212" t="s">
        <v>269</v>
      </c>
      <c r="E310" s="213" t="s">
        <v>473</v>
      </c>
      <c r="F310" s="214" t="s">
        <v>474</v>
      </c>
      <c r="G310" s="215" t="s">
        <v>191</v>
      </c>
      <c r="H310" s="216">
        <v>3.5999999999999997E-2</v>
      </c>
      <c r="I310" s="217"/>
      <c r="J310" s="218">
        <f>ROUND(I310*H310,2)</f>
        <v>0</v>
      </c>
      <c r="K310" s="214" t="s">
        <v>132</v>
      </c>
      <c r="L310" s="219"/>
      <c r="M310" s="220" t="s">
        <v>19</v>
      </c>
      <c r="N310" s="221" t="s">
        <v>42</v>
      </c>
      <c r="O310" s="62"/>
      <c r="P310" s="183">
        <f>O310*H310</f>
        <v>0</v>
      </c>
      <c r="Q310" s="183">
        <v>1</v>
      </c>
      <c r="R310" s="183">
        <f>Q310*H310</f>
        <v>3.5999999999999997E-2</v>
      </c>
      <c r="S310" s="183">
        <v>0</v>
      </c>
      <c r="T310" s="184">
        <f>S310*H310</f>
        <v>0</v>
      </c>
      <c r="AR310" s="185" t="s">
        <v>334</v>
      </c>
      <c r="AT310" s="185" t="s">
        <v>269</v>
      </c>
      <c r="AU310" s="185" t="s">
        <v>78</v>
      </c>
      <c r="AY310" s="16" t="s">
        <v>115</v>
      </c>
      <c r="BE310" s="186">
        <f>IF(N310="základní",J310,0)</f>
        <v>0</v>
      </c>
      <c r="BF310" s="186">
        <f>IF(N310="snížená",J310,0)</f>
        <v>0</v>
      </c>
      <c r="BG310" s="186">
        <f>IF(N310="zákl. přenesená",J310,0)</f>
        <v>0</v>
      </c>
      <c r="BH310" s="186">
        <f>IF(N310="sníž. přenesená",J310,0)</f>
        <v>0</v>
      </c>
      <c r="BI310" s="186">
        <f>IF(N310="nulová",J310,0)</f>
        <v>0</v>
      </c>
      <c r="BJ310" s="16" t="s">
        <v>76</v>
      </c>
      <c r="BK310" s="186">
        <f>ROUND(I310*H310,2)</f>
        <v>0</v>
      </c>
      <c r="BL310" s="16" t="s">
        <v>226</v>
      </c>
      <c r="BM310" s="185" t="s">
        <v>475</v>
      </c>
    </row>
    <row r="311" spans="2:65" s="1" customFormat="1" ht="11.25">
      <c r="B311" s="33"/>
      <c r="C311" s="34"/>
      <c r="D311" s="187" t="s">
        <v>123</v>
      </c>
      <c r="E311" s="34"/>
      <c r="F311" s="188" t="s">
        <v>474</v>
      </c>
      <c r="G311" s="34"/>
      <c r="H311" s="34"/>
      <c r="I311" s="101"/>
      <c r="J311" s="34"/>
      <c r="K311" s="34"/>
      <c r="L311" s="37"/>
      <c r="M311" s="189"/>
      <c r="N311" s="62"/>
      <c r="O311" s="62"/>
      <c r="P311" s="62"/>
      <c r="Q311" s="62"/>
      <c r="R311" s="62"/>
      <c r="S311" s="62"/>
      <c r="T311" s="63"/>
      <c r="AT311" s="16" t="s">
        <v>123</v>
      </c>
      <c r="AU311" s="16" t="s">
        <v>78</v>
      </c>
    </row>
    <row r="312" spans="2:65" s="12" customFormat="1" ht="11.25">
      <c r="B312" s="191"/>
      <c r="C312" s="192"/>
      <c r="D312" s="187" t="s">
        <v>127</v>
      </c>
      <c r="E312" s="192"/>
      <c r="F312" s="194" t="s">
        <v>476</v>
      </c>
      <c r="G312" s="192"/>
      <c r="H312" s="195">
        <v>3.5999999999999997E-2</v>
      </c>
      <c r="I312" s="196"/>
      <c r="J312" s="192"/>
      <c r="K312" s="192"/>
      <c r="L312" s="197"/>
      <c r="M312" s="198"/>
      <c r="N312" s="199"/>
      <c r="O312" s="199"/>
      <c r="P312" s="199"/>
      <c r="Q312" s="199"/>
      <c r="R312" s="199"/>
      <c r="S312" s="199"/>
      <c r="T312" s="200"/>
      <c r="AT312" s="201" t="s">
        <v>127</v>
      </c>
      <c r="AU312" s="201" t="s">
        <v>78</v>
      </c>
      <c r="AV312" s="12" t="s">
        <v>78</v>
      </c>
      <c r="AW312" s="12" t="s">
        <v>4</v>
      </c>
      <c r="AX312" s="12" t="s">
        <v>76</v>
      </c>
      <c r="AY312" s="201" t="s">
        <v>115</v>
      </c>
    </row>
    <row r="313" spans="2:65" s="1" customFormat="1" ht="14.45" customHeight="1">
      <c r="B313" s="33"/>
      <c r="C313" s="174" t="s">
        <v>477</v>
      </c>
      <c r="D313" s="174" t="s">
        <v>117</v>
      </c>
      <c r="E313" s="175" t="s">
        <v>478</v>
      </c>
      <c r="F313" s="176" t="s">
        <v>479</v>
      </c>
      <c r="G313" s="177" t="s">
        <v>120</v>
      </c>
      <c r="H313" s="178">
        <v>103.28</v>
      </c>
      <c r="I313" s="179"/>
      <c r="J313" s="180">
        <f>ROUND(I313*H313,2)</f>
        <v>0</v>
      </c>
      <c r="K313" s="176" t="s">
        <v>132</v>
      </c>
      <c r="L313" s="37"/>
      <c r="M313" s="181" t="s">
        <v>19</v>
      </c>
      <c r="N313" s="182" t="s">
        <v>42</v>
      </c>
      <c r="O313" s="62"/>
      <c r="P313" s="183">
        <f>O313*H313</f>
        <v>0</v>
      </c>
      <c r="Q313" s="183">
        <v>4.0000000000000002E-4</v>
      </c>
      <c r="R313" s="183">
        <f>Q313*H313</f>
        <v>4.1312000000000001E-2</v>
      </c>
      <c r="S313" s="183">
        <v>0</v>
      </c>
      <c r="T313" s="184">
        <f>S313*H313</f>
        <v>0</v>
      </c>
      <c r="AR313" s="185" t="s">
        <v>226</v>
      </c>
      <c r="AT313" s="185" t="s">
        <v>117</v>
      </c>
      <c r="AU313" s="185" t="s">
        <v>78</v>
      </c>
      <c r="AY313" s="16" t="s">
        <v>115</v>
      </c>
      <c r="BE313" s="186">
        <f>IF(N313="základní",J313,0)</f>
        <v>0</v>
      </c>
      <c r="BF313" s="186">
        <f>IF(N313="snížená",J313,0)</f>
        <v>0</v>
      </c>
      <c r="BG313" s="186">
        <f>IF(N313="zákl. přenesená",J313,0)</f>
        <v>0</v>
      </c>
      <c r="BH313" s="186">
        <f>IF(N313="sníž. přenesená",J313,0)</f>
        <v>0</v>
      </c>
      <c r="BI313" s="186">
        <f>IF(N313="nulová",J313,0)</f>
        <v>0</v>
      </c>
      <c r="BJ313" s="16" t="s">
        <v>76</v>
      </c>
      <c r="BK313" s="186">
        <f>ROUND(I313*H313,2)</f>
        <v>0</v>
      </c>
      <c r="BL313" s="16" t="s">
        <v>226</v>
      </c>
      <c r="BM313" s="185" t="s">
        <v>480</v>
      </c>
    </row>
    <row r="314" spans="2:65" s="1" customFormat="1" ht="11.25">
      <c r="B314" s="33"/>
      <c r="C314" s="34"/>
      <c r="D314" s="187" t="s">
        <v>123</v>
      </c>
      <c r="E314" s="34"/>
      <c r="F314" s="188" t="s">
        <v>481</v>
      </c>
      <c r="G314" s="34"/>
      <c r="H314" s="34"/>
      <c r="I314" s="101"/>
      <c r="J314" s="34"/>
      <c r="K314" s="34"/>
      <c r="L314" s="37"/>
      <c r="M314" s="189"/>
      <c r="N314" s="62"/>
      <c r="O314" s="62"/>
      <c r="P314" s="62"/>
      <c r="Q314" s="62"/>
      <c r="R314" s="62"/>
      <c r="S314" s="62"/>
      <c r="T314" s="63"/>
      <c r="AT314" s="16" t="s">
        <v>123</v>
      </c>
      <c r="AU314" s="16" t="s">
        <v>78</v>
      </c>
    </row>
    <row r="315" spans="2:65" s="1" customFormat="1" ht="39">
      <c r="B315" s="33"/>
      <c r="C315" s="34"/>
      <c r="D315" s="187" t="s">
        <v>125</v>
      </c>
      <c r="E315" s="34"/>
      <c r="F315" s="190" t="s">
        <v>482</v>
      </c>
      <c r="G315" s="34"/>
      <c r="H315" s="34"/>
      <c r="I315" s="101"/>
      <c r="J315" s="34"/>
      <c r="K315" s="34"/>
      <c r="L315" s="37"/>
      <c r="M315" s="189"/>
      <c r="N315" s="62"/>
      <c r="O315" s="62"/>
      <c r="P315" s="62"/>
      <c r="Q315" s="62"/>
      <c r="R315" s="62"/>
      <c r="S315" s="62"/>
      <c r="T315" s="63"/>
      <c r="AT315" s="16" t="s">
        <v>125</v>
      </c>
      <c r="AU315" s="16" t="s">
        <v>78</v>
      </c>
    </row>
    <row r="316" spans="2:65" s="12" customFormat="1" ht="11.25">
      <c r="B316" s="191"/>
      <c r="C316" s="192"/>
      <c r="D316" s="187" t="s">
        <v>127</v>
      </c>
      <c r="E316" s="193" t="s">
        <v>19</v>
      </c>
      <c r="F316" s="194" t="s">
        <v>469</v>
      </c>
      <c r="G316" s="192"/>
      <c r="H316" s="195">
        <v>7.4560000000000004</v>
      </c>
      <c r="I316" s="196"/>
      <c r="J316" s="192"/>
      <c r="K316" s="192"/>
      <c r="L316" s="197"/>
      <c r="M316" s="198"/>
      <c r="N316" s="199"/>
      <c r="O316" s="199"/>
      <c r="P316" s="199"/>
      <c r="Q316" s="199"/>
      <c r="R316" s="199"/>
      <c r="S316" s="199"/>
      <c r="T316" s="200"/>
      <c r="AT316" s="201" t="s">
        <v>127</v>
      </c>
      <c r="AU316" s="201" t="s">
        <v>78</v>
      </c>
      <c r="AV316" s="12" t="s">
        <v>78</v>
      </c>
      <c r="AW316" s="12" t="s">
        <v>32</v>
      </c>
      <c r="AX316" s="12" t="s">
        <v>71</v>
      </c>
      <c r="AY316" s="201" t="s">
        <v>115</v>
      </c>
    </row>
    <row r="317" spans="2:65" s="12" customFormat="1" ht="11.25">
      <c r="B317" s="191"/>
      <c r="C317" s="192"/>
      <c r="D317" s="187" t="s">
        <v>127</v>
      </c>
      <c r="E317" s="193" t="s">
        <v>19</v>
      </c>
      <c r="F317" s="194" t="s">
        <v>470</v>
      </c>
      <c r="G317" s="192"/>
      <c r="H317" s="195">
        <v>80.703999999999994</v>
      </c>
      <c r="I317" s="196"/>
      <c r="J317" s="192"/>
      <c r="K317" s="192"/>
      <c r="L317" s="197"/>
      <c r="M317" s="198"/>
      <c r="N317" s="199"/>
      <c r="O317" s="199"/>
      <c r="P317" s="199"/>
      <c r="Q317" s="199"/>
      <c r="R317" s="199"/>
      <c r="S317" s="199"/>
      <c r="T317" s="200"/>
      <c r="AT317" s="201" t="s">
        <v>127</v>
      </c>
      <c r="AU317" s="201" t="s">
        <v>78</v>
      </c>
      <c r="AV317" s="12" t="s">
        <v>78</v>
      </c>
      <c r="AW317" s="12" t="s">
        <v>32</v>
      </c>
      <c r="AX317" s="12" t="s">
        <v>71</v>
      </c>
      <c r="AY317" s="201" t="s">
        <v>115</v>
      </c>
    </row>
    <row r="318" spans="2:65" s="13" customFormat="1" ht="11.25">
      <c r="B318" s="202"/>
      <c r="C318" s="203"/>
      <c r="D318" s="187" t="s">
        <v>127</v>
      </c>
      <c r="E318" s="204" t="s">
        <v>19</v>
      </c>
      <c r="F318" s="205" t="s">
        <v>206</v>
      </c>
      <c r="G318" s="203"/>
      <c r="H318" s="204" t="s">
        <v>19</v>
      </c>
      <c r="I318" s="206"/>
      <c r="J318" s="203"/>
      <c r="K318" s="203"/>
      <c r="L318" s="207"/>
      <c r="M318" s="208"/>
      <c r="N318" s="209"/>
      <c r="O318" s="209"/>
      <c r="P318" s="209"/>
      <c r="Q318" s="209"/>
      <c r="R318" s="209"/>
      <c r="S318" s="209"/>
      <c r="T318" s="210"/>
      <c r="AT318" s="211" t="s">
        <v>127</v>
      </c>
      <c r="AU318" s="211" t="s">
        <v>78</v>
      </c>
      <c r="AV318" s="13" t="s">
        <v>76</v>
      </c>
      <c r="AW318" s="13" t="s">
        <v>32</v>
      </c>
      <c r="AX318" s="13" t="s">
        <v>71</v>
      </c>
      <c r="AY318" s="211" t="s">
        <v>115</v>
      </c>
    </row>
    <row r="319" spans="2:65" s="12" customFormat="1" ht="11.25">
      <c r="B319" s="191"/>
      <c r="C319" s="192"/>
      <c r="D319" s="187" t="s">
        <v>127</v>
      </c>
      <c r="E319" s="193" t="s">
        <v>19</v>
      </c>
      <c r="F319" s="194" t="s">
        <v>471</v>
      </c>
      <c r="G319" s="192"/>
      <c r="H319" s="195">
        <v>15.12</v>
      </c>
      <c r="I319" s="196"/>
      <c r="J319" s="192"/>
      <c r="K319" s="192"/>
      <c r="L319" s="197"/>
      <c r="M319" s="198"/>
      <c r="N319" s="199"/>
      <c r="O319" s="199"/>
      <c r="P319" s="199"/>
      <c r="Q319" s="199"/>
      <c r="R319" s="199"/>
      <c r="S319" s="199"/>
      <c r="T319" s="200"/>
      <c r="AT319" s="201" t="s">
        <v>127</v>
      </c>
      <c r="AU319" s="201" t="s">
        <v>78</v>
      </c>
      <c r="AV319" s="12" t="s">
        <v>78</v>
      </c>
      <c r="AW319" s="12" t="s">
        <v>32</v>
      </c>
      <c r="AX319" s="12" t="s">
        <v>71</v>
      </c>
      <c r="AY319" s="201" t="s">
        <v>115</v>
      </c>
    </row>
    <row r="320" spans="2:65" s="1" customFormat="1" ht="14.45" customHeight="1">
      <c r="B320" s="33"/>
      <c r="C320" s="212" t="s">
        <v>483</v>
      </c>
      <c r="D320" s="212" t="s">
        <v>269</v>
      </c>
      <c r="E320" s="213" t="s">
        <v>484</v>
      </c>
      <c r="F320" s="214" t="s">
        <v>485</v>
      </c>
      <c r="G320" s="215" t="s">
        <v>120</v>
      </c>
      <c r="H320" s="216">
        <v>123.93600000000001</v>
      </c>
      <c r="I320" s="217"/>
      <c r="J320" s="218">
        <f>ROUND(I320*H320,2)</f>
        <v>0</v>
      </c>
      <c r="K320" s="214" t="s">
        <v>19</v>
      </c>
      <c r="L320" s="219"/>
      <c r="M320" s="220" t="s">
        <v>19</v>
      </c>
      <c r="N320" s="221" t="s">
        <v>42</v>
      </c>
      <c r="O320" s="62"/>
      <c r="P320" s="183">
        <f>O320*H320</f>
        <v>0</v>
      </c>
      <c r="Q320" s="183">
        <v>4.4999999999999997E-3</v>
      </c>
      <c r="R320" s="183">
        <f>Q320*H320</f>
        <v>0.55771199999999999</v>
      </c>
      <c r="S320" s="183">
        <v>0</v>
      </c>
      <c r="T320" s="184">
        <f>S320*H320</f>
        <v>0</v>
      </c>
      <c r="AR320" s="185" t="s">
        <v>334</v>
      </c>
      <c r="AT320" s="185" t="s">
        <v>269</v>
      </c>
      <c r="AU320" s="185" t="s">
        <v>78</v>
      </c>
      <c r="AY320" s="16" t="s">
        <v>115</v>
      </c>
      <c r="BE320" s="186">
        <f>IF(N320="základní",J320,0)</f>
        <v>0</v>
      </c>
      <c r="BF320" s="186">
        <f>IF(N320="snížená",J320,0)</f>
        <v>0</v>
      </c>
      <c r="BG320" s="186">
        <f>IF(N320="zákl. přenesená",J320,0)</f>
        <v>0</v>
      </c>
      <c r="BH320" s="186">
        <f>IF(N320="sníž. přenesená",J320,0)</f>
        <v>0</v>
      </c>
      <c r="BI320" s="186">
        <f>IF(N320="nulová",J320,0)</f>
        <v>0</v>
      </c>
      <c r="BJ320" s="16" t="s">
        <v>76</v>
      </c>
      <c r="BK320" s="186">
        <f>ROUND(I320*H320,2)</f>
        <v>0</v>
      </c>
      <c r="BL320" s="16" t="s">
        <v>226</v>
      </c>
      <c r="BM320" s="185" t="s">
        <v>486</v>
      </c>
    </row>
    <row r="321" spans="2:65" s="1" customFormat="1" ht="11.25">
      <c r="B321" s="33"/>
      <c r="C321" s="34"/>
      <c r="D321" s="187" t="s">
        <v>123</v>
      </c>
      <c r="E321" s="34"/>
      <c r="F321" s="188" t="s">
        <v>485</v>
      </c>
      <c r="G321" s="34"/>
      <c r="H321" s="34"/>
      <c r="I321" s="101"/>
      <c r="J321" s="34"/>
      <c r="K321" s="34"/>
      <c r="L321" s="37"/>
      <c r="M321" s="189"/>
      <c r="N321" s="62"/>
      <c r="O321" s="62"/>
      <c r="P321" s="62"/>
      <c r="Q321" s="62"/>
      <c r="R321" s="62"/>
      <c r="S321" s="62"/>
      <c r="T321" s="63"/>
      <c r="AT321" s="16" t="s">
        <v>123</v>
      </c>
      <c r="AU321" s="16" t="s">
        <v>78</v>
      </c>
    </row>
    <row r="322" spans="2:65" s="12" customFormat="1" ht="11.25">
      <c r="B322" s="191"/>
      <c r="C322" s="192"/>
      <c r="D322" s="187" t="s">
        <v>127</v>
      </c>
      <c r="E322" s="192"/>
      <c r="F322" s="194" t="s">
        <v>487</v>
      </c>
      <c r="G322" s="192"/>
      <c r="H322" s="195">
        <v>123.93600000000001</v>
      </c>
      <c r="I322" s="196"/>
      <c r="J322" s="192"/>
      <c r="K322" s="192"/>
      <c r="L322" s="197"/>
      <c r="M322" s="198"/>
      <c r="N322" s="199"/>
      <c r="O322" s="199"/>
      <c r="P322" s="199"/>
      <c r="Q322" s="199"/>
      <c r="R322" s="199"/>
      <c r="S322" s="199"/>
      <c r="T322" s="200"/>
      <c r="AT322" s="201" t="s">
        <v>127</v>
      </c>
      <c r="AU322" s="201" t="s">
        <v>78</v>
      </c>
      <c r="AV322" s="12" t="s">
        <v>78</v>
      </c>
      <c r="AW322" s="12" t="s">
        <v>4</v>
      </c>
      <c r="AX322" s="12" t="s">
        <v>76</v>
      </c>
      <c r="AY322" s="201" t="s">
        <v>115</v>
      </c>
    </row>
    <row r="323" spans="2:65" s="1" customFormat="1" ht="14.45" customHeight="1">
      <c r="B323" s="33"/>
      <c r="C323" s="174" t="s">
        <v>488</v>
      </c>
      <c r="D323" s="174" t="s">
        <v>117</v>
      </c>
      <c r="E323" s="175" t="s">
        <v>489</v>
      </c>
      <c r="F323" s="176" t="s">
        <v>490</v>
      </c>
      <c r="G323" s="177" t="s">
        <v>120</v>
      </c>
      <c r="H323" s="178">
        <v>103.28</v>
      </c>
      <c r="I323" s="179"/>
      <c r="J323" s="180">
        <f>ROUND(I323*H323,2)</f>
        <v>0</v>
      </c>
      <c r="K323" s="176" t="s">
        <v>132</v>
      </c>
      <c r="L323" s="37"/>
      <c r="M323" s="181" t="s">
        <v>19</v>
      </c>
      <c r="N323" s="182" t="s">
        <v>42</v>
      </c>
      <c r="O323" s="62"/>
      <c r="P323" s="183">
        <f>O323*H323</f>
        <v>0</v>
      </c>
      <c r="Q323" s="183">
        <v>7.5000000000000002E-4</v>
      </c>
      <c r="R323" s="183">
        <f>Q323*H323</f>
        <v>7.7460000000000001E-2</v>
      </c>
      <c r="S323" s="183">
        <v>0</v>
      </c>
      <c r="T323" s="184">
        <f>S323*H323</f>
        <v>0</v>
      </c>
      <c r="AR323" s="185" t="s">
        <v>226</v>
      </c>
      <c r="AT323" s="185" t="s">
        <v>117</v>
      </c>
      <c r="AU323" s="185" t="s">
        <v>78</v>
      </c>
      <c r="AY323" s="16" t="s">
        <v>115</v>
      </c>
      <c r="BE323" s="186">
        <f>IF(N323="základní",J323,0)</f>
        <v>0</v>
      </c>
      <c r="BF323" s="186">
        <f>IF(N323="snížená",J323,0)</f>
        <v>0</v>
      </c>
      <c r="BG323" s="186">
        <f>IF(N323="zákl. přenesená",J323,0)</f>
        <v>0</v>
      </c>
      <c r="BH323" s="186">
        <f>IF(N323="sníž. přenesená",J323,0)</f>
        <v>0</v>
      </c>
      <c r="BI323" s="186">
        <f>IF(N323="nulová",J323,0)</f>
        <v>0</v>
      </c>
      <c r="BJ323" s="16" t="s">
        <v>76</v>
      </c>
      <c r="BK323" s="186">
        <f>ROUND(I323*H323,2)</f>
        <v>0</v>
      </c>
      <c r="BL323" s="16" t="s">
        <v>226</v>
      </c>
      <c r="BM323" s="185" t="s">
        <v>491</v>
      </c>
    </row>
    <row r="324" spans="2:65" s="1" customFormat="1" ht="19.5">
      <c r="B324" s="33"/>
      <c r="C324" s="34"/>
      <c r="D324" s="187" t="s">
        <v>123</v>
      </c>
      <c r="E324" s="34"/>
      <c r="F324" s="188" t="s">
        <v>492</v>
      </c>
      <c r="G324" s="34"/>
      <c r="H324" s="34"/>
      <c r="I324" s="101"/>
      <c r="J324" s="34"/>
      <c r="K324" s="34"/>
      <c r="L324" s="37"/>
      <c r="M324" s="189"/>
      <c r="N324" s="62"/>
      <c r="O324" s="62"/>
      <c r="P324" s="62"/>
      <c r="Q324" s="62"/>
      <c r="R324" s="62"/>
      <c r="S324" s="62"/>
      <c r="T324" s="63"/>
      <c r="AT324" s="16" t="s">
        <v>123</v>
      </c>
      <c r="AU324" s="16" t="s">
        <v>78</v>
      </c>
    </row>
    <row r="325" spans="2:65" s="1" customFormat="1" ht="19.5">
      <c r="B325" s="33"/>
      <c r="C325" s="34"/>
      <c r="D325" s="187" t="s">
        <v>157</v>
      </c>
      <c r="E325" s="34"/>
      <c r="F325" s="190" t="s">
        <v>493</v>
      </c>
      <c r="G325" s="34"/>
      <c r="H325" s="34"/>
      <c r="I325" s="101"/>
      <c r="J325" s="34"/>
      <c r="K325" s="34"/>
      <c r="L325" s="37"/>
      <c r="M325" s="189"/>
      <c r="N325" s="62"/>
      <c r="O325" s="62"/>
      <c r="P325" s="62"/>
      <c r="Q325" s="62"/>
      <c r="R325" s="62"/>
      <c r="S325" s="62"/>
      <c r="T325" s="63"/>
      <c r="AT325" s="16" t="s">
        <v>157</v>
      </c>
      <c r="AU325" s="16" t="s">
        <v>78</v>
      </c>
    </row>
    <row r="326" spans="2:65" s="12" customFormat="1" ht="11.25">
      <c r="B326" s="191"/>
      <c r="C326" s="192"/>
      <c r="D326" s="187" t="s">
        <v>127</v>
      </c>
      <c r="E326" s="193" t="s">
        <v>19</v>
      </c>
      <c r="F326" s="194" t="s">
        <v>469</v>
      </c>
      <c r="G326" s="192"/>
      <c r="H326" s="195">
        <v>7.4560000000000004</v>
      </c>
      <c r="I326" s="196"/>
      <c r="J326" s="192"/>
      <c r="K326" s="192"/>
      <c r="L326" s="197"/>
      <c r="M326" s="198"/>
      <c r="N326" s="199"/>
      <c r="O326" s="199"/>
      <c r="P326" s="199"/>
      <c r="Q326" s="199"/>
      <c r="R326" s="199"/>
      <c r="S326" s="199"/>
      <c r="T326" s="200"/>
      <c r="AT326" s="201" t="s">
        <v>127</v>
      </c>
      <c r="AU326" s="201" t="s">
        <v>78</v>
      </c>
      <c r="AV326" s="12" t="s">
        <v>78</v>
      </c>
      <c r="AW326" s="12" t="s">
        <v>32</v>
      </c>
      <c r="AX326" s="12" t="s">
        <v>71</v>
      </c>
      <c r="AY326" s="201" t="s">
        <v>115</v>
      </c>
    </row>
    <row r="327" spans="2:65" s="12" customFormat="1" ht="11.25">
      <c r="B327" s="191"/>
      <c r="C327" s="192"/>
      <c r="D327" s="187" t="s">
        <v>127</v>
      </c>
      <c r="E327" s="193" t="s">
        <v>19</v>
      </c>
      <c r="F327" s="194" t="s">
        <v>470</v>
      </c>
      <c r="G327" s="192"/>
      <c r="H327" s="195">
        <v>80.703999999999994</v>
      </c>
      <c r="I327" s="196"/>
      <c r="J327" s="192"/>
      <c r="K327" s="192"/>
      <c r="L327" s="197"/>
      <c r="M327" s="198"/>
      <c r="N327" s="199"/>
      <c r="O327" s="199"/>
      <c r="P327" s="199"/>
      <c r="Q327" s="199"/>
      <c r="R327" s="199"/>
      <c r="S327" s="199"/>
      <c r="T327" s="200"/>
      <c r="AT327" s="201" t="s">
        <v>127</v>
      </c>
      <c r="AU327" s="201" t="s">
        <v>78</v>
      </c>
      <c r="AV327" s="12" t="s">
        <v>78</v>
      </c>
      <c r="AW327" s="12" t="s">
        <v>32</v>
      </c>
      <c r="AX327" s="12" t="s">
        <v>71</v>
      </c>
      <c r="AY327" s="201" t="s">
        <v>115</v>
      </c>
    </row>
    <row r="328" spans="2:65" s="13" customFormat="1" ht="11.25">
      <c r="B328" s="202"/>
      <c r="C328" s="203"/>
      <c r="D328" s="187" t="s">
        <v>127</v>
      </c>
      <c r="E328" s="204" t="s">
        <v>19</v>
      </c>
      <c r="F328" s="205" t="s">
        <v>206</v>
      </c>
      <c r="G328" s="203"/>
      <c r="H328" s="204" t="s">
        <v>19</v>
      </c>
      <c r="I328" s="206"/>
      <c r="J328" s="203"/>
      <c r="K328" s="203"/>
      <c r="L328" s="207"/>
      <c r="M328" s="208"/>
      <c r="N328" s="209"/>
      <c r="O328" s="209"/>
      <c r="P328" s="209"/>
      <c r="Q328" s="209"/>
      <c r="R328" s="209"/>
      <c r="S328" s="209"/>
      <c r="T328" s="210"/>
      <c r="AT328" s="211" t="s">
        <v>127</v>
      </c>
      <c r="AU328" s="211" t="s">
        <v>78</v>
      </c>
      <c r="AV328" s="13" t="s">
        <v>76</v>
      </c>
      <c r="AW328" s="13" t="s">
        <v>32</v>
      </c>
      <c r="AX328" s="13" t="s">
        <v>71</v>
      </c>
      <c r="AY328" s="211" t="s">
        <v>115</v>
      </c>
    </row>
    <row r="329" spans="2:65" s="12" customFormat="1" ht="11.25">
      <c r="B329" s="191"/>
      <c r="C329" s="192"/>
      <c r="D329" s="187" t="s">
        <v>127</v>
      </c>
      <c r="E329" s="193" t="s">
        <v>19</v>
      </c>
      <c r="F329" s="194" t="s">
        <v>471</v>
      </c>
      <c r="G329" s="192"/>
      <c r="H329" s="195">
        <v>15.12</v>
      </c>
      <c r="I329" s="196"/>
      <c r="J329" s="192"/>
      <c r="K329" s="192"/>
      <c r="L329" s="197"/>
      <c r="M329" s="198"/>
      <c r="N329" s="199"/>
      <c r="O329" s="199"/>
      <c r="P329" s="199"/>
      <c r="Q329" s="199"/>
      <c r="R329" s="199"/>
      <c r="S329" s="199"/>
      <c r="T329" s="200"/>
      <c r="AT329" s="201" t="s">
        <v>127</v>
      </c>
      <c r="AU329" s="201" t="s">
        <v>78</v>
      </c>
      <c r="AV329" s="12" t="s">
        <v>78</v>
      </c>
      <c r="AW329" s="12" t="s">
        <v>32</v>
      </c>
      <c r="AX329" s="12" t="s">
        <v>71</v>
      </c>
      <c r="AY329" s="201" t="s">
        <v>115</v>
      </c>
    </row>
    <row r="330" spans="2:65" s="1" customFormat="1" ht="21.6" customHeight="1">
      <c r="B330" s="33"/>
      <c r="C330" s="174" t="s">
        <v>494</v>
      </c>
      <c r="D330" s="174" t="s">
        <v>117</v>
      </c>
      <c r="E330" s="175" t="s">
        <v>495</v>
      </c>
      <c r="F330" s="176" t="s">
        <v>496</v>
      </c>
      <c r="G330" s="177" t="s">
        <v>131</v>
      </c>
      <c r="H330" s="178">
        <v>88.44</v>
      </c>
      <c r="I330" s="179"/>
      <c r="J330" s="180">
        <f>ROUND(I330*H330,2)</f>
        <v>0</v>
      </c>
      <c r="K330" s="176" t="s">
        <v>132</v>
      </c>
      <c r="L330" s="37"/>
      <c r="M330" s="181" t="s">
        <v>19</v>
      </c>
      <c r="N330" s="182" t="s">
        <v>42</v>
      </c>
      <c r="O330" s="62"/>
      <c r="P330" s="183">
        <f>O330*H330</f>
        <v>0</v>
      </c>
      <c r="Q330" s="183">
        <v>2.5999999999999998E-4</v>
      </c>
      <c r="R330" s="183">
        <f>Q330*H330</f>
        <v>2.2994399999999998E-2</v>
      </c>
      <c r="S330" s="183">
        <v>0</v>
      </c>
      <c r="T330" s="184">
        <f>S330*H330</f>
        <v>0</v>
      </c>
      <c r="AR330" s="185" t="s">
        <v>226</v>
      </c>
      <c r="AT330" s="185" t="s">
        <v>117</v>
      </c>
      <c r="AU330" s="185" t="s">
        <v>78</v>
      </c>
      <c r="AY330" s="16" t="s">
        <v>115</v>
      </c>
      <c r="BE330" s="186">
        <f>IF(N330="základní",J330,0)</f>
        <v>0</v>
      </c>
      <c r="BF330" s="186">
        <f>IF(N330="snížená",J330,0)</f>
        <v>0</v>
      </c>
      <c r="BG330" s="186">
        <f>IF(N330="zákl. přenesená",J330,0)</f>
        <v>0</v>
      </c>
      <c r="BH330" s="186">
        <f>IF(N330="sníž. přenesená",J330,0)</f>
        <v>0</v>
      </c>
      <c r="BI330" s="186">
        <f>IF(N330="nulová",J330,0)</f>
        <v>0</v>
      </c>
      <c r="BJ330" s="16" t="s">
        <v>76</v>
      </c>
      <c r="BK330" s="186">
        <f>ROUND(I330*H330,2)</f>
        <v>0</v>
      </c>
      <c r="BL330" s="16" t="s">
        <v>226</v>
      </c>
      <c r="BM330" s="185" t="s">
        <v>497</v>
      </c>
    </row>
    <row r="331" spans="2:65" s="1" customFormat="1" ht="11.25">
      <c r="B331" s="33"/>
      <c r="C331" s="34"/>
      <c r="D331" s="187" t="s">
        <v>123</v>
      </c>
      <c r="E331" s="34"/>
      <c r="F331" s="188" t="s">
        <v>496</v>
      </c>
      <c r="G331" s="34"/>
      <c r="H331" s="34"/>
      <c r="I331" s="101"/>
      <c r="J331" s="34"/>
      <c r="K331" s="34"/>
      <c r="L331" s="37"/>
      <c r="M331" s="189"/>
      <c r="N331" s="62"/>
      <c r="O331" s="62"/>
      <c r="P331" s="62"/>
      <c r="Q331" s="62"/>
      <c r="R331" s="62"/>
      <c r="S331" s="62"/>
      <c r="T331" s="63"/>
      <c r="AT331" s="16" t="s">
        <v>123</v>
      </c>
      <c r="AU331" s="16" t="s">
        <v>78</v>
      </c>
    </row>
    <row r="332" spans="2:65" s="12" customFormat="1" ht="11.25">
      <c r="B332" s="191"/>
      <c r="C332" s="192"/>
      <c r="D332" s="187" t="s">
        <v>127</v>
      </c>
      <c r="E332" s="193" t="s">
        <v>19</v>
      </c>
      <c r="F332" s="194" t="s">
        <v>498</v>
      </c>
      <c r="G332" s="192"/>
      <c r="H332" s="195">
        <v>88.44</v>
      </c>
      <c r="I332" s="196"/>
      <c r="J332" s="192"/>
      <c r="K332" s="192"/>
      <c r="L332" s="197"/>
      <c r="M332" s="198"/>
      <c r="N332" s="199"/>
      <c r="O332" s="199"/>
      <c r="P332" s="199"/>
      <c r="Q332" s="199"/>
      <c r="R332" s="199"/>
      <c r="S332" s="199"/>
      <c r="T332" s="200"/>
      <c r="AT332" s="201" t="s">
        <v>127</v>
      </c>
      <c r="AU332" s="201" t="s">
        <v>78</v>
      </c>
      <c r="AV332" s="12" t="s">
        <v>78</v>
      </c>
      <c r="AW332" s="12" t="s">
        <v>32</v>
      </c>
      <c r="AX332" s="12" t="s">
        <v>71</v>
      </c>
      <c r="AY332" s="201" t="s">
        <v>115</v>
      </c>
    </row>
    <row r="333" spans="2:65" s="1" customFormat="1" ht="14.45" customHeight="1">
      <c r="B333" s="33"/>
      <c r="C333" s="174" t="s">
        <v>499</v>
      </c>
      <c r="D333" s="174" t="s">
        <v>117</v>
      </c>
      <c r="E333" s="175" t="s">
        <v>500</v>
      </c>
      <c r="F333" s="176" t="s">
        <v>501</v>
      </c>
      <c r="G333" s="177" t="s">
        <v>191</v>
      </c>
      <c r="H333" s="178">
        <v>0.73499999999999999</v>
      </c>
      <c r="I333" s="179"/>
      <c r="J333" s="180">
        <f>ROUND(I333*H333,2)</f>
        <v>0</v>
      </c>
      <c r="K333" s="176" t="s">
        <v>132</v>
      </c>
      <c r="L333" s="37"/>
      <c r="M333" s="181" t="s">
        <v>19</v>
      </c>
      <c r="N333" s="182" t="s">
        <v>42</v>
      </c>
      <c r="O333" s="62"/>
      <c r="P333" s="183">
        <f>O333*H333</f>
        <v>0</v>
      </c>
      <c r="Q333" s="183">
        <v>0</v>
      </c>
      <c r="R333" s="183">
        <f>Q333*H333</f>
        <v>0</v>
      </c>
      <c r="S333" s="183">
        <v>0</v>
      </c>
      <c r="T333" s="184">
        <f>S333*H333</f>
        <v>0</v>
      </c>
      <c r="AR333" s="185" t="s">
        <v>226</v>
      </c>
      <c r="AT333" s="185" t="s">
        <v>117</v>
      </c>
      <c r="AU333" s="185" t="s">
        <v>78</v>
      </c>
      <c r="AY333" s="16" t="s">
        <v>115</v>
      </c>
      <c r="BE333" s="186">
        <f>IF(N333="základní",J333,0)</f>
        <v>0</v>
      </c>
      <c r="BF333" s="186">
        <f>IF(N333="snížená",J333,0)</f>
        <v>0</v>
      </c>
      <c r="BG333" s="186">
        <f>IF(N333="zákl. přenesená",J333,0)</f>
        <v>0</v>
      </c>
      <c r="BH333" s="186">
        <f>IF(N333="sníž. přenesená",J333,0)</f>
        <v>0</v>
      </c>
      <c r="BI333" s="186">
        <f>IF(N333="nulová",J333,0)</f>
        <v>0</v>
      </c>
      <c r="BJ333" s="16" t="s">
        <v>76</v>
      </c>
      <c r="BK333" s="186">
        <f>ROUND(I333*H333,2)</f>
        <v>0</v>
      </c>
      <c r="BL333" s="16" t="s">
        <v>226</v>
      </c>
      <c r="BM333" s="185" t="s">
        <v>502</v>
      </c>
    </row>
    <row r="334" spans="2:65" s="1" customFormat="1" ht="19.5">
      <c r="B334" s="33"/>
      <c r="C334" s="34"/>
      <c r="D334" s="187" t="s">
        <v>123</v>
      </c>
      <c r="E334" s="34"/>
      <c r="F334" s="188" t="s">
        <v>503</v>
      </c>
      <c r="G334" s="34"/>
      <c r="H334" s="34"/>
      <c r="I334" s="101"/>
      <c r="J334" s="34"/>
      <c r="K334" s="34"/>
      <c r="L334" s="37"/>
      <c r="M334" s="189"/>
      <c r="N334" s="62"/>
      <c r="O334" s="62"/>
      <c r="P334" s="62"/>
      <c r="Q334" s="62"/>
      <c r="R334" s="62"/>
      <c r="S334" s="62"/>
      <c r="T334" s="63"/>
      <c r="AT334" s="16" t="s">
        <v>123</v>
      </c>
      <c r="AU334" s="16" t="s">
        <v>78</v>
      </c>
    </row>
    <row r="335" spans="2:65" s="1" customFormat="1" ht="87.75">
      <c r="B335" s="33"/>
      <c r="C335" s="34"/>
      <c r="D335" s="187" t="s">
        <v>125</v>
      </c>
      <c r="E335" s="34"/>
      <c r="F335" s="190" t="s">
        <v>504</v>
      </c>
      <c r="G335" s="34"/>
      <c r="H335" s="34"/>
      <c r="I335" s="101"/>
      <c r="J335" s="34"/>
      <c r="K335" s="34"/>
      <c r="L335" s="37"/>
      <c r="M335" s="189"/>
      <c r="N335" s="62"/>
      <c r="O335" s="62"/>
      <c r="P335" s="62"/>
      <c r="Q335" s="62"/>
      <c r="R335" s="62"/>
      <c r="S335" s="62"/>
      <c r="T335" s="63"/>
      <c r="AT335" s="16" t="s">
        <v>125</v>
      </c>
      <c r="AU335" s="16" t="s">
        <v>78</v>
      </c>
    </row>
    <row r="336" spans="2:65" s="11" customFormat="1" ht="22.9" customHeight="1">
      <c r="B336" s="158"/>
      <c r="C336" s="159"/>
      <c r="D336" s="160" t="s">
        <v>70</v>
      </c>
      <c r="E336" s="172" t="s">
        <v>505</v>
      </c>
      <c r="F336" s="172" t="s">
        <v>506</v>
      </c>
      <c r="G336" s="159"/>
      <c r="H336" s="159"/>
      <c r="I336" s="162"/>
      <c r="J336" s="173">
        <f>BK336</f>
        <v>0</v>
      </c>
      <c r="K336" s="159"/>
      <c r="L336" s="164"/>
      <c r="M336" s="165"/>
      <c r="N336" s="166"/>
      <c r="O336" s="166"/>
      <c r="P336" s="167">
        <f>SUM(P337:P342)</f>
        <v>0</v>
      </c>
      <c r="Q336" s="166"/>
      <c r="R336" s="167">
        <f>SUM(R337:R342)</f>
        <v>5.1799999999999999E-2</v>
      </c>
      <c r="S336" s="166"/>
      <c r="T336" s="168">
        <f>SUM(T337:T342)</f>
        <v>0</v>
      </c>
      <c r="AR336" s="169" t="s">
        <v>78</v>
      </c>
      <c r="AT336" s="170" t="s">
        <v>70</v>
      </c>
      <c r="AU336" s="170" t="s">
        <v>76</v>
      </c>
      <c r="AY336" s="169" t="s">
        <v>115</v>
      </c>
      <c r="BK336" s="171">
        <f>SUM(BK337:BK342)</f>
        <v>0</v>
      </c>
    </row>
    <row r="337" spans="2:65" s="1" customFormat="1" ht="14.45" customHeight="1">
      <c r="B337" s="33"/>
      <c r="C337" s="174" t="s">
        <v>507</v>
      </c>
      <c r="D337" s="174" t="s">
        <v>117</v>
      </c>
      <c r="E337" s="175" t="s">
        <v>508</v>
      </c>
      <c r="F337" s="176" t="s">
        <v>509</v>
      </c>
      <c r="G337" s="177" t="s">
        <v>131</v>
      </c>
      <c r="H337" s="178">
        <v>5</v>
      </c>
      <c r="I337" s="179"/>
      <c r="J337" s="180">
        <f>ROUND(I337*H337,2)</f>
        <v>0</v>
      </c>
      <c r="K337" s="176" t="s">
        <v>132</v>
      </c>
      <c r="L337" s="37"/>
      <c r="M337" s="181" t="s">
        <v>19</v>
      </c>
      <c r="N337" s="182" t="s">
        <v>42</v>
      </c>
      <c r="O337" s="62"/>
      <c r="P337" s="183">
        <f>O337*H337</f>
        <v>0</v>
      </c>
      <c r="Q337" s="183">
        <v>1.0359999999999999E-2</v>
      </c>
      <c r="R337" s="183">
        <f>Q337*H337</f>
        <v>5.1799999999999999E-2</v>
      </c>
      <c r="S337" s="183">
        <v>0</v>
      </c>
      <c r="T337" s="184">
        <f>S337*H337</f>
        <v>0</v>
      </c>
      <c r="AR337" s="185" t="s">
        <v>226</v>
      </c>
      <c r="AT337" s="185" t="s">
        <v>117</v>
      </c>
      <c r="AU337" s="185" t="s">
        <v>78</v>
      </c>
      <c r="AY337" s="16" t="s">
        <v>115</v>
      </c>
      <c r="BE337" s="186">
        <f>IF(N337="základní",J337,0)</f>
        <v>0</v>
      </c>
      <c r="BF337" s="186">
        <f>IF(N337="snížená",J337,0)</f>
        <v>0</v>
      </c>
      <c r="BG337" s="186">
        <f>IF(N337="zákl. přenesená",J337,0)</f>
        <v>0</v>
      </c>
      <c r="BH337" s="186">
        <f>IF(N337="sníž. přenesená",J337,0)</f>
        <v>0</v>
      </c>
      <c r="BI337" s="186">
        <f>IF(N337="nulová",J337,0)</f>
        <v>0</v>
      </c>
      <c r="BJ337" s="16" t="s">
        <v>76</v>
      </c>
      <c r="BK337" s="186">
        <f>ROUND(I337*H337,2)</f>
        <v>0</v>
      </c>
      <c r="BL337" s="16" t="s">
        <v>226</v>
      </c>
      <c r="BM337" s="185" t="s">
        <v>510</v>
      </c>
    </row>
    <row r="338" spans="2:65" s="1" customFormat="1" ht="11.25">
      <c r="B338" s="33"/>
      <c r="C338" s="34"/>
      <c r="D338" s="187" t="s">
        <v>123</v>
      </c>
      <c r="E338" s="34"/>
      <c r="F338" s="188" t="s">
        <v>511</v>
      </c>
      <c r="G338" s="34"/>
      <c r="H338" s="34"/>
      <c r="I338" s="101"/>
      <c r="J338" s="34"/>
      <c r="K338" s="34"/>
      <c r="L338" s="37"/>
      <c r="M338" s="189"/>
      <c r="N338" s="62"/>
      <c r="O338" s="62"/>
      <c r="P338" s="62"/>
      <c r="Q338" s="62"/>
      <c r="R338" s="62"/>
      <c r="S338" s="62"/>
      <c r="T338" s="63"/>
      <c r="AT338" s="16" t="s">
        <v>123</v>
      </c>
      <c r="AU338" s="16" t="s">
        <v>78</v>
      </c>
    </row>
    <row r="339" spans="2:65" s="1" customFormat="1" ht="48.75">
      <c r="B339" s="33"/>
      <c r="C339" s="34"/>
      <c r="D339" s="187" t="s">
        <v>125</v>
      </c>
      <c r="E339" s="34"/>
      <c r="F339" s="190" t="s">
        <v>512</v>
      </c>
      <c r="G339" s="34"/>
      <c r="H339" s="34"/>
      <c r="I339" s="101"/>
      <c r="J339" s="34"/>
      <c r="K339" s="34"/>
      <c r="L339" s="37"/>
      <c r="M339" s="189"/>
      <c r="N339" s="62"/>
      <c r="O339" s="62"/>
      <c r="P339" s="62"/>
      <c r="Q339" s="62"/>
      <c r="R339" s="62"/>
      <c r="S339" s="62"/>
      <c r="T339" s="63"/>
      <c r="AT339" s="16" t="s">
        <v>125</v>
      </c>
      <c r="AU339" s="16" t="s">
        <v>78</v>
      </c>
    </row>
    <row r="340" spans="2:65" s="1" customFormat="1" ht="14.45" customHeight="1">
      <c r="B340" s="33"/>
      <c r="C340" s="174" t="s">
        <v>513</v>
      </c>
      <c r="D340" s="174" t="s">
        <v>117</v>
      </c>
      <c r="E340" s="175" t="s">
        <v>514</v>
      </c>
      <c r="F340" s="176" t="s">
        <v>515</v>
      </c>
      <c r="G340" s="177" t="s">
        <v>191</v>
      </c>
      <c r="H340" s="178">
        <v>5.1999999999999998E-2</v>
      </c>
      <c r="I340" s="179"/>
      <c r="J340" s="180">
        <f>ROUND(I340*H340,2)</f>
        <v>0</v>
      </c>
      <c r="K340" s="176" t="s">
        <v>132</v>
      </c>
      <c r="L340" s="37"/>
      <c r="M340" s="181" t="s">
        <v>19</v>
      </c>
      <c r="N340" s="182" t="s">
        <v>42</v>
      </c>
      <c r="O340" s="62"/>
      <c r="P340" s="183">
        <f>O340*H340</f>
        <v>0</v>
      </c>
      <c r="Q340" s="183">
        <v>0</v>
      </c>
      <c r="R340" s="183">
        <f>Q340*H340</f>
        <v>0</v>
      </c>
      <c r="S340" s="183">
        <v>0</v>
      </c>
      <c r="T340" s="184">
        <f>S340*H340</f>
        <v>0</v>
      </c>
      <c r="AR340" s="185" t="s">
        <v>226</v>
      </c>
      <c r="AT340" s="185" t="s">
        <v>117</v>
      </c>
      <c r="AU340" s="185" t="s">
        <v>78</v>
      </c>
      <c r="AY340" s="16" t="s">
        <v>115</v>
      </c>
      <c r="BE340" s="186">
        <f>IF(N340="základní",J340,0)</f>
        <v>0</v>
      </c>
      <c r="BF340" s="186">
        <f>IF(N340="snížená",J340,0)</f>
        <v>0</v>
      </c>
      <c r="BG340" s="186">
        <f>IF(N340="zákl. přenesená",J340,0)</f>
        <v>0</v>
      </c>
      <c r="BH340" s="186">
        <f>IF(N340="sníž. přenesená",J340,0)</f>
        <v>0</v>
      </c>
      <c r="BI340" s="186">
        <f>IF(N340="nulová",J340,0)</f>
        <v>0</v>
      </c>
      <c r="BJ340" s="16" t="s">
        <v>76</v>
      </c>
      <c r="BK340" s="186">
        <f>ROUND(I340*H340,2)</f>
        <v>0</v>
      </c>
      <c r="BL340" s="16" t="s">
        <v>226</v>
      </c>
      <c r="BM340" s="185" t="s">
        <v>516</v>
      </c>
    </row>
    <row r="341" spans="2:65" s="1" customFormat="1" ht="19.5">
      <c r="B341" s="33"/>
      <c r="C341" s="34"/>
      <c r="D341" s="187" t="s">
        <v>123</v>
      </c>
      <c r="E341" s="34"/>
      <c r="F341" s="188" t="s">
        <v>517</v>
      </c>
      <c r="G341" s="34"/>
      <c r="H341" s="34"/>
      <c r="I341" s="101"/>
      <c r="J341" s="34"/>
      <c r="K341" s="34"/>
      <c r="L341" s="37"/>
      <c r="M341" s="189"/>
      <c r="N341" s="62"/>
      <c r="O341" s="62"/>
      <c r="P341" s="62"/>
      <c r="Q341" s="62"/>
      <c r="R341" s="62"/>
      <c r="S341" s="62"/>
      <c r="T341" s="63"/>
      <c r="AT341" s="16" t="s">
        <v>123</v>
      </c>
      <c r="AU341" s="16" t="s">
        <v>78</v>
      </c>
    </row>
    <row r="342" spans="2:65" s="1" customFormat="1" ht="87.75">
      <c r="B342" s="33"/>
      <c r="C342" s="34"/>
      <c r="D342" s="187" t="s">
        <v>125</v>
      </c>
      <c r="E342" s="34"/>
      <c r="F342" s="190" t="s">
        <v>504</v>
      </c>
      <c r="G342" s="34"/>
      <c r="H342" s="34"/>
      <c r="I342" s="101"/>
      <c r="J342" s="34"/>
      <c r="K342" s="34"/>
      <c r="L342" s="37"/>
      <c r="M342" s="189"/>
      <c r="N342" s="62"/>
      <c r="O342" s="62"/>
      <c r="P342" s="62"/>
      <c r="Q342" s="62"/>
      <c r="R342" s="62"/>
      <c r="S342" s="62"/>
      <c r="T342" s="63"/>
      <c r="AT342" s="16" t="s">
        <v>125</v>
      </c>
      <c r="AU342" s="16" t="s">
        <v>78</v>
      </c>
    </row>
    <row r="343" spans="2:65" s="11" customFormat="1" ht="22.9" customHeight="1">
      <c r="B343" s="158"/>
      <c r="C343" s="159"/>
      <c r="D343" s="160" t="s">
        <v>70</v>
      </c>
      <c r="E343" s="172" t="s">
        <v>518</v>
      </c>
      <c r="F343" s="172" t="s">
        <v>519</v>
      </c>
      <c r="G343" s="159"/>
      <c r="H343" s="159"/>
      <c r="I343" s="162"/>
      <c r="J343" s="173">
        <f>BK343</f>
        <v>0</v>
      </c>
      <c r="K343" s="159"/>
      <c r="L343" s="164"/>
      <c r="M343" s="165"/>
      <c r="N343" s="166"/>
      <c r="O343" s="166"/>
      <c r="P343" s="167">
        <f>SUM(P344:P354)</f>
        <v>0</v>
      </c>
      <c r="Q343" s="166"/>
      <c r="R343" s="167">
        <f>SUM(R344:R354)</f>
        <v>2.9400000000000003E-3</v>
      </c>
      <c r="S343" s="166"/>
      <c r="T343" s="168">
        <f>SUM(T344:T354)</f>
        <v>0</v>
      </c>
      <c r="AR343" s="169" t="s">
        <v>78</v>
      </c>
      <c r="AT343" s="170" t="s">
        <v>70</v>
      </c>
      <c r="AU343" s="170" t="s">
        <v>76</v>
      </c>
      <c r="AY343" s="169" t="s">
        <v>115</v>
      </c>
      <c r="BK343" s="171">
        <f>SUM(BK344:BK354)</f>
        <v>0</v>
      </c>
    </row>
    <row r="344" spans="2:65" s="1" customFormat="1" ht="14.45" customHeight="1">
      <c r="B344" s="33"/>
      <c r="C344" s="174" t="s">
        <v>520</v>
      </c>
      <c r="D344" s="174" t="s">
        <v>117</v>
      </c>
      <c r="E344" s="175" t="s">
        <v>521</v>
      </c>
      <c r="F344" s="176" t="s">
        <v>522</v>
      </c>
      <c r="G344" s="177" t="s">
        <v>263</v>
      </c>
      <c r="H344" s="178">
        <v>1</v>
      </c>
      <c r="I344" s="179"/>
      <c r="J344" s="180">
        <f>ROUND(I344*H344,2)</f>
        <v>0</v>
      </c>
      <c r="K344" s="176" t="s">
        <v>132</v>
      </c>
      <c r="L344" s="37"/>
      <c r="M344" s="181" t="s">
        <v>19</v>
      </c>
      <c r="N344" s="182" t="s">
        <v>42</v>
      </c>
      <c r="O344" s="62"/>
      <c r="P344" s="183">
        <f>O344*H344</f>
        <v>0</v>
      </c>
      <c r="Q344" s="183">
        <v>0</v>
      </c>
      <c r="R344" s="183">
        <f>Q344*H344</f>
        <v>0</v>
      </c>
      <c r="S344" s="183">
        <v>0</v>
      </c>
      <c r="T344" s="184">
        <f>S344*H344</f>
        <v>0</v>
      </c>
      <c r="AR344" s="185" t="s">
        <v>226</v>
      </c>
      <c r="AT344" s="185" t="s">
        <v>117</v>
      </c>
      <c r="AU344" s="185" t="s">
        <v>78</v>
      </c>
      <c r="AY344" s="16" t="s">
        <v>115</v>
      </c>
      <c r="BE344" s="186">
        <f>IF(N344="základní",J344,0)</f>
        <v>0</v>
      </c>
      <c r="BF344" s="186">
        <f>IF(N344="snížená",J344,0)</f>
        <v>0</v>
      </c>
      <c r="BG344" s="186">
        <f>IF(N344="zákl. přenesená",J344,0)</f>
        <v>0</v>
      </c>
      <c r="BH344" s="186">
        <f>IF(N344="sníž. přenesená",J344,0)</f>
        <v>0</v>
      </c>
      <c r="BI344" s="186">
        <f>IF(N344="nulová",J344,0)</f>
        <v>0</v>
      </c>
      <c r="BJ344" s="16" t="s">
        <v>76</v>
      </c>
      <c r="BK344" s="186">
        <f>ROUND(I344*H344,2)</f>
        <v>0</v>
      </c>
      <c r="BL344" s="16" t="s">
        <v>226</v>
      </c>
      <c r="BM344" s="185" t="s">
        <v>523</v>
      </c>
    </row>
    <row r="345" spans="2:65" s="1" customFormat="1" ht="11.25">
      <c r="B345" s="33"/>
      <c r="C345" s="34"/>
      <c r="D345" s="187" t="s">
        <v>123</v>
      </c>
      <c r="E345" s="34"/>
      <c r="F345" s="188" t="s">
        <v>524</v>
      </c>
      <c r="G345" s="34"/>
      <c r="H345" s="34"/>
      <c r="I345" s="101"/>
      <c r="J345" s="34"/>
      <c r="K345" s="34"/>
      <c r="L345" s="37"/>
      <c r="M345" s="189"/>
      <c r="N345" s="62"/>
      <c r="O345" s="62"/>
      <c r="P345" s="62"/>
      <c r="Q345" s="62"/>
      <c r="R345" s="62"/>
      <c r="S345" s="62"/>
      <c r="T345" s="63"/>
      <c r="AT345" s="16" t="s">
        <v>123</v>
      </c>
      <c r="AU345" s="16" t="s">
        <v>78</v>
      </c>
    </row>
    <row r="346" spans="2:65" s="1" customFormat="1" ht="14.45" customHeight="1">
      <c r="B346" s="33"/>
      <c r="C346" s="212" t="s">
        <v>525</v>
      </c>
      <c r="D346" s="212" t="s">
        <v>269</v>
      </c>
      <c r="E346" s="213" t="s">
        <v>526</v>
      </c>
      <c r="F346" s="214" t="s">
        <v>527</v>
      </c>
      <c r="G346" s="215" t="s">
        <v>263</v>
      </c>
      <c r="H346" s="216">
        <v>1</v>
      </c>
      <c r="I346" s="217"/>
      <c r="J346" s="218">
        <f>ROUND(I346*H346,2)</f>
        <v>0</v>
      </c>
      <c r="K346" s="214" t="s">
        <v>19</v>
      </c>
      <c r="L346" s="219"/>
      <c r="M346" s="220" t="s">
        <v>19</v>
      </c>
      <c r="N346" s="221" t="s">
        <v>42</v>
      </c>
      <c r="O346" s="62"/>
      <c r="P346" s="183">
        <f>O346*H346</f>
        <v>0</v>
      </c>
      <c r="Q346" s="183">
        <v>2.4000000000000001E-4</v>
      </c>
      <c r="R346" s="183">
        <f>Q346*H346</f>
        <v>2.4000000000000001E-4</v>
      </c>
      <c r="S346" s="183">
        <v>0</v>
      </c>
      <c r="T346" s="184">
        <f>S346*H346</f>
        <v>0</v>
      </c>
      <c r="AR346" s="185" t="s">
        <v>169</v>
      </c>
      <c r="AT346" s="185" t="s">
        <v>269</v>
      </c>
      <c r="AU346" s="185" t="s">
        <v>78</v>
      </c>
      <c r="AY346" s="16" t="s">
        <v>115</v>
      </c>
      <c r="BE346" s="186">
        <f>IF(N346="základní",J346,0)</f>
        <v>0</v>
      </c>
      <c r="BF346" s="186">
        <f>IF(N346="snížená",J346,0)</f>
        <v>0</v>
      </c>
      <c r="BG346" s="186">
        <f>IF(N346="zákl. přenesená",J346,0)</f>
        <v>0</v>
      </c>
      <c r="BH346" s="186">
        <f>IF(N346="sníž. přenesená",J346,0)</f>
        <v>0</v>
      </c>
      <c r="BI346" s="186">
        <f>IF(N346="nulová",J346,0)</f>
        <v>0</v>
      </c>
      <c r="BJ346" s="16" t="s">
        <v>76</v>
      </c>
      <c r="BK346" s="186">
        <f>ROUND(I346*H346,2)</f>
        <v>0</v>
      </c>
      <c r="BL346" s="16" t="s">
        <v>121</v>
      </c>
      <c r="BM346" s="185" t="s">
        <v>528</v>
      </c>
    </row>
    <row r="347" spans="2:65" s="1" customFormat="1" ht="11.25">
      <c r="B347" s="33"/>
      <c r="C347" s="34"/>
      <c r="D347" s="187" t="s">
        <v>123</v>
      </c>
      <c r="E347" s="34"/>
      <c r="F347" s="188" t="s">
        <v>527</v>
      </c>
      <c r="G347" s="34"/>
      <c r="H347" s="34"/>
      <c r="I347" s="101"/>
      <c r="J347" s="34"/>
      <c r="K347" s="34"/>
      <c r="L347" s="37"/>
      <c r="M347" s="189"/>
      <c r="N347" s="62"/>
      <c r="O347" s="62"/>
      <c r="P347" s="62"/>
      <c r="Q347" s="62"/>
      <c r="R347" s="62"/>
      <c r="S347" s="62"/>
      <c r="T347" s="63"/>
      <c r="AT347" s="16" t="s">
        <v>123</v>
      </c>
      <c r="AU347" s="16" t="s">
        <v>78</v>
      </c>
    </row>
    <row r="348" spans="2:65" s="1" customFormat="1" ht="14.45" customHeight="1">
      <c r="B348" s="33"/>
      <c r="C348" s="174" t="s">
        <v>529</v>
      </c>
      <c r="D348" s="174" t="s">
        <v>117</v>
      </c>
      <c r="E348" s="175" t="s">
        <v>530</v>
      </c>
      <c r="F348" s="176" t="s">
        <v>531</v>
      </c>
      <c r="G348" s="177" t="s">
        <v>263</v>
      </c>
      <c r="H348" s="178">
        <v>1</v>
      </c>
      <c r="I348" s="179"/>
      <c r="J348" s="180">
        <f>ROUND(I348*H348,2)</f>
        <v>0</v>
      </c>
      <c r="K348" s="176" t="s">
        <v>132</v>
      </c>
      <c r="L348" s="37"/>
      <c r="M348" s="181" t="s">
        <v>19</v>
      </c>
      <c r="N348" s="182" t="s">
        <v>42</v>
      </c>
      <c r="O348" s="62"/>
      <c r="P348" s="183">
        <f>O348*H348</f>
        <v>0</v>
      </c>
      <c r="Q348" s="183">
        <v>0</v>
      </c>
      <c r="R348" s="183">
        <f>Q348*H348</f>
        <v>0</v>
      </c>
      <c r="S348" s="183">
        <v>0</v>
      </c>
      <c r="T348" s="184">
        <f>S348*H348</f>
        <v>0</v>
      </c>
      <c r="AR348" s="185" t="s">
        <v>226</v>
      </c>
      <c r="AT348" s="185" t="s">
        <v>117</v>
      </c>
      <c r="AU348" s="185" t="s">
        <v>78</v>
      </c>
      <c r="AY348" s="16" t="s">
        <v>115</v>
      </c>
      <c r="BE348" s="186">
        <f>IF(N348="základní",J348,0)</f>
        <v>0</v>
      </c>
      <c r="BF348" s="186">
        <f>IF(N348="snížená",J348,0)</f>
        <v>0</v>
      </c>
      <c r="BG348" s="186">
        <f>IF(N348="zákl. přenesená",J348,0)</f>
        <v>0</v>
      </c>
      <c r="BH348" s="186">
        <f>IF(N348="sníž. přenesená",J348,0)</f>
        <v>0</v>
      </c>
      <c r="BI348" s="186">
        <f>IF(N348="nulová",J348,0)</f>
        <v>0</v>
      </c>
      <c r="BJ348" s="16" t="s">
        <v>76</v>
      </c>
      <c r="BK348" s="186">
        <f>ROUND(I348*H348,2)</f>
        <v>0</v>
      </c>
      <c r="BL348" s="16" t="s">
        <v>226</v>
      </c>
      <c r="BM348" s="185" t="s">
        <v>532</v>
      </c>
    </row>
    <row r="349" spans="2:65" s="1" customFormat="1" ht="19.5">
      <c r="B349" s="33"/>
      <c r="C349" s="34"/>
      <c r="D349" s="187" t="s">
        <v>123</v>
      </c>
      <c r="E349" s="34"/>
      <c r="F349" s="188" t="s">
        <v>533</v>
      </c>
      <c r="G349" s="34"/>
      <c r="H349" s="34"/>
      <c r="I349" s="101"/>
      <c r="J349" s="34"/>
      <c r="K349" s="34"/>
      <c r="L349" s="37"/>
      <c r="M349" s="189"/>
      <c r="N349" s="62"/>
      <c r="O349" s="62"/>
      <c r="P349" s="62"/>
      <c r="Q349" s="62"/>
      <c r="R349" s="62"/>
      <c r="S349" s="62"/>
      <c r="T349" s="63"/>
      <c r="AT349" s="16" t="s">
        <v>123</v>
      </c>
      <c r="AU349" s="16" t="s">
        <v>78</v>
      </c>
    </row>
    <row r="350" spans="2:65" s="1" customFormat="1" ht="14.45" customHeight="1">
      <c r="B350" s="33"/>
      <c r="C350" s="212" t="s">
        <v>534</v>
      </c>
      <c r="D350" s="212" t="s">
        <v>269</v>
      </c>
      <c r="E350" s="213" t="s">
        <v>535</v>
      </c>
      <c r="F350" s="214" t="s">
        <v>536</v>
      </c>
      <c r="G350" s="215" t="s">
        <v>263</v>
      </c>
      <c r="H350" s="216">
        <v>1</v>
      </c>
      <c r="I350" s="217"/>
      <c r="J350" s="218">
        <f>ROUND(I350*H350,2)</f>
        <v>0</v>
      </c>
      <c r="K350" s="214" t="s">
        <v>19</v>
      </c>
      <c r="L350" s="219"/>
      <c r="M350" s="220" t="s">
        <v>19</v>
      </c>
      <c r="N350" s="221" t="s">
        <v>42</v>
      </c>
      <c r="O350" s="62"/>
      <c r="P350" s="183">
        <f>O350*H350</f>
        <v>0</v>
      </c>
      <c r="Q350" s="183">
        <v>2.7000000000000001E-3</v>
      </c>
      <c r="R350" s="183">
        <f>Q350*H350</f>
        <v>2.7000000000000001E-3</v>
      </c>
      <c r="S350" s="183">
        <v>0</v>
      </c>
      <c r="T350" s="184">
        <f>S350*H350</f>
        <v>0</v>
      </c>
      <c r="AR350" s="185" t="s">
        <v>334</v>
      </c>
      <c r="AT350" s="185" t="s">
        <v>269</v>
      </c>
      <c r="AU350" s="185" t="s">
        <v>78</v>
      </c>
      <c r="AY350" s="16" t="s">
        <v>115</v>
      </c>
      <c r="BE350" s="186">
        <f>IF(N350="základní",J350,0)</f>
        <v>0</v>
      </c>
      <c r="BF350" s="186">
        <f>IF(N350="snížená",J350,0)</f>
        <v>0</v>
      </c>
      <c r="BG350" s="186">
        <f>IF(N350="zákl. přenesená",J350,0)</f>
        <v>0</v>
      </c>
      <c r="BH350" s="186">
        <f>IF(N350="sníž. přenesená",J350,0)</f>
        <v>0</v>
      </c>
      <c r="BI350" s="186">
        <f>IF(N350="nulová",J350,0)</f>
        <v>0</v>
      </c>
      <c r="BJ350" s="16" t="s">
        <v>76</v>
      </c>
      <c r="BK350" s="186">
        <f>ROUND(I350*H350,2)</f>
        <v>0</v>
      </c>
      <c r="BL350" s="16" t="s">
        <v>226</v>
      </c>
      <c r="BM350" s="185" t="s">
        <v>537</v>
      </c>
    </row>
    <row r="351" spans="2:65" s="1" customFormat="1" ht="11.25">
      <c r="B351" s="33"/>
      <c r="C351" s="34"/>
      <c r="D351" s="187" t="s">
        <v>123</v>
      </c>
      <c r="E351" s="34"/>
      <c r="F351" s="188" t="s">
        <v>536</v>
      </c>
      <c r="G351" s="34"/>
      <c r="H351" s="34"/>
      <c r="I351" s="101"/>
      <c r="J351" s="34"/>
      <c r="K351" s="34"/>
      <c r="L351" s="37"/>
      <c r="M351" s="189"/>
      <c r="N351" s="62"/>
      <c r="O351" s="62"/>
      <c r="P351" s="62"/>
      <c r="Q351" s="62"/>
      <c r="R351" s="62"/>
      <c r="S351" s="62"/>
      <c r="T351" s="63"/>
      <c r="AT351" s="16" t="s">
        <v>123</v>
      </c>
      <c r="AU351" s="16" t="s">
        <v>78</v>
      </c>
    </row>
    <row r="352" spans="2:65" s="1" customFormat="1" ht="14.45" customHeight="1">
      <c r="B352" s="33"/>
      <c r="C352" s="174" t="s">
        <v>538</v>
      </c>
      <c r="D352" s="174" t="s">
        <v>117</v>
      </c>
      <c r="E352" s="175" t="s">
        <v>539</v>
      </c>
      <c r="F352" s="176" t="s">
        <v>540</v>
      </c>
      <c r="G352" s="177" t="s">
        <v>191</v>
      </c>
      <c r="H352" s="178">
        <v>3.0000000000000001E-3</v>
      </c>
      <c r="I352" s="179"/>
      <c r="J352" s="180">
        <f>ROUND(I352*H352,2)</f>
        <v>0</v>
      </c>
      <c r="K352" s="176" t="s">
        <v>132</v>
      </c>
      <c r="L352" s="37"/>
      <c r="M352" s="181" t="s">
        <v>19</v>
      </c>
      <c r="N352" s="182" t="s">
        <v>42</v>
      </c>
      <c r="O352" s="62"/>
      <c r="P352" s="183">
        <f>O352*H352</f>
        <v>0</v>
      </c>
      <c r="Q352" s="183">
        <v>0</v>
      </c>
      <c r="R352" s="183">
        <f>Q352*H352</f>
        <v>0</v>
      </c>
      <c r="S352" s="183">
        <v>0</v>
      </c>
      <c r="T352" s="184">
        <f>S352*H352</f>
        <v>0</v>
      </c>
      <c r="AR352" s="185" t="s">
        <v>226</v>
      </c>
      <c r="AT352" s="185" t="s">
        <v>117</v>
      </c>
      <c r="AU352" s="185" t="s">
        <v>78</v>
      </c>
      <c r="AY352" s="16" t="s">
        <v>115</v>
      </c>
      <c r="BE352" s="186">
        <f>IF(N352="základní",J352,0)</f>
        <v>0</v>
      </c>
      <c r="BF352" s="186">
        <f>IF(N352="snížená",J352,0)</f>
        <v>0</v>
      </c>
      <c r="BG352" s="186">
        <f>IF(N352="zákl. přenesená",J352,0)</f>
        <v>0</v>
      </c>
      <c r="BH352" s="186">
        <f>IF(N352="sníž. přenesená",J352,0)</f>
        <v>0</v>
      </c>
      <c r="BI352" s="186">
        <f>IF(N352="nulová",J352,0)</f>
        <v>0</v>
      </c>
      <c r="BJ352" s="16" t="s">
        <v>76</v>
      </c>
      <c r="BK352" s="186">
        <f>ROUND(I352*H352,2)</f>
        <v>0</v>
      </c>
      <c r="BL352" s="16" t="s">
        <v>226</v>
      </c>
      <c r="BM352" s="185" t="s">
        <v>541</v>
      </c>
    </row>
    <row r="353" spans="2:65" s="1" customFormat="1" ht="19.5">
      <c r="B353" s="33"/>
      <c r="C353" s="34"/>
      <c r="D353" s="187" t="s">
        <v>123</v>
      </c>
      <c r="E353" s="34"/>
      <c r="F353" s="188" t="s">
        <v>542</v>
      </c>
      <c r="G353" s="34"/>
      <c r="H353" s="34"/>
      <c r="I353" s="101"/>
      <c r="J353" s="34"/>
      <c r="K353" s="34"/>
      <c r="L353" s="37"/>
      <c r="M353" s="189"/>
      <c r="N353" s="62"/>
      <c r="O353" s="62"/>
      <c r="P353" s="62"/>
      <c r="Q353" s="62"/>
      <c r="R353" s="62"/>
      <c r="S353" s="62"/>
      <c r="T353" s="63"/>
      <c r="AT353" s="16" t="s">
        <v>123</v>
      </c>
      <c r="AU353" s="16" t="s">
        <v>78</v>
      </c>
    </row>
    <row r="354" spans="2:65" s="1" customFormat="1" ht="87.75">
      <c r="B354" s="33"/>
      <c r="C354" s="34"/>
      <c r="D354" s="187" t="s">
        <v>125</v>
      </c>
      <c r="E354" s="34"/>
      <c r="F354" s="190" t="s">
        <v>504</v>
      </c>
      <c r="G354" s="34"/>
      <c r="H354" s="34"/>
      <c r="I354" s="101"/>
      <c r="J354" s="34"/>
      <c r="K354" s="34"/>
      <c r="L354" s="37"/>
      <c r="M354" s="189"/>
      <c r="N354" s="62"/>
      <c r="O354" s="62"/>
      <c r="P354" s="62"/>
      <c r="Q354" s="62"/>
      <c r="R354" s="62"/>
      <c r="S354" s="62"/>
      <c r="T354" s="63"/>
      <c r="AT354" s="16" t="s">
        <v>125</v>
      </c>
      <c r="AU354" s="16" t="s">
        <v>78</v>
      </c>
    </row>
    <row r="355" spans="2:65" s="11" customFormat="1" ht="22.9" customHeight="1">
      <c r="B355" s="158"/>
      <c r="C355" s="159"/>
      <c r="D355" s="160" t="s">
        <v>70</v>
      </c>
      <c r="E355" s="172" t="s">
        <v>543</v>
      </c>
      <c r="F355" s="172" t="s">
        <v>544</v>
      </c>
      <c r="G355" s="159"/>
      <c r="H355" s="159"/>
      <c r="I355" s="162"/>
      <c r="J355" s="173">
        <f>BK355</f>
        <v>0</v>
      </c>
      <c r="K355" s="159"/>
      <c r="L355" s="164"/>
      <c r="M355" s="165"/>
      <c r="N355" s="166"/>
      <c r="O355" s="166"/>
      <c r="P355" s="167">
        <f>SUM(P356:P365)</f>
        <v>0</v>
      </c>
      <c r="Q355" s="166"/>
      <c r="R355" s="167">
        <f>SUM(R356:R365)</f>
        <v>6.7541799999999994E-3</v>
      </c>
      <c r="S355" s="166"/>
      <c r="T355" s="168">
        <f>SUM(T356:T365)</f>
        <v>0</v>
      </c>
      <c r="AR355" s="169" t="s">
        <v>78</v>
      </c>
      <c r="AT355" s="170" t="s">
        <v>70</v>
      </c>
      <c r="AU355" s="170" t="s">
        <v>76</v>
      </c>
      <c r="AY355" s="169" t="s">
        <v>115</v>
      </c>
      <c r="BK355" s="171">
        <f>SUM(BK356:BK365)</f>
        <v>0</v>
      </c>
    </row>
    <row r="356" spans="2:65" s="1" customFormat="1" ht="14.45" customHeight="1">
      <c r="B356" s="33"/>
      <c r="C356" s="174" t="s">
        <v>545</v>
      </c>
      <c r="D356" s="174" t="s">
        <v>117</v>
      </c>
      <c r="E356" s="175" t="s">
        <v>546</v>
      </c>
      <c r="F356" s="176" t="s">
        <v>547</v>
      </c>
      <c r="G356" s="177" t="s">
        <v>120</v>
      </c>
      <c r="H356" s="178">
        <v>14.683</v>
      </c>
      <c r="I356" s="179"/>
      <c r="J356" s="180">
        <f>ROUND(I356*H356,2)</f>
        <v>0</v>
      </c>
      <c r="K356" s="176" t="s">
        <v>132</v>
      </c>
      <c r="L356" s="37"/>
      <c r="M356" s="181" t="s">
        <v>19</v>
      </c>
      <c r="N356" s="182" t="s">
        <v>42</v>
      </c>
      <c r="O356" s="62"/>
      <c r="P356" s="183">
        <f>O356*H356</f>
        <v>0</v>
      </c>
      <c r="Q356" s="183">
        <v>8.0000000000000007E-5</v>
      </c>
      <c r="R356" s="183">
        <f>Q356*H356</f>
        <v>1.17464E-3</v>
      </c>
      <c r="S356" s="183">
        <v>0</v>
      </c>
      <c r="T356" s="184">
        <f>S356*H356</f>
        <v>0</v>
      </c>
      <c r="AR356" s="185" t="s">
        <v>226</v>
      </c>
      <c r="AT356" s="185" t="s">
        <v>117</v>
      </c>
      <c r="AU356" s="185" t="s">
        <v>78</v>
      </c>
      <c r="AY356" s="16" t="s">
        <v>115</v>
      </c>
      <c r="BE356" s="186">
        <f>IF(N356="základní",J356,0)</f>
        <v>0</v>
      </c>
      <c r="BF356" s="186">
        <f>IF(N356="snížená",J356,0)</f>
        <v>0</v>
      </c>
      <c r="BG356" s="186">
        <f>IF(N356="zákl. přenesená",J356,0)</f>
        <v>0</v>
      </c>
      <c r="BH356" s="186">
        <f>IF(N356="sníž. přenesená",J356,0)</f>
        <v>0</v>
      </c>
      <c r="BI356" s="186">
        <f>IF(N356="nulová",J356,0)</f>
        <v>0</v>
      </c>
      <c r="BJ356" s="16" t="s">
        <v>76</v>
      </c>
      <c r="BK356" s="186">
        <f>ROUND(I356*H356,2)</f>
        <v>0</v>
      </c>
      <c r="BL356" s="16" t="s">
        <v>226</v>
      </c>
      <c r="BM356" s="185" t="s">
        <v>548</v>
      </c>
    </row>
    <row r="357" spans="2:65" s="1" customFormat="1" ht="11.25">
      <c r="B357" s="33"/>
      <c r="C357" s="34"/>
      <c r="D357" s="187" t="s">
        <v>123</v>
      </c>
      <c r="E357" s="34"/>
      <c r="F357" s="188" t="s">
        <v>549</v>
      </c>
      <c r="G357" s="34"/>
      <c r="H357" s="34"/>
      <c r="I357" s="101"/>
      <c r="J357" s="34"/>
      <c r="K357" s="34"/>
      <c r="L357" s="37"/>
      <c r="M357" s="189"/>
      <c r="N357" s="62"/>
      <c r="O357" s="62"/>
      <c r="P357" s="62"/>
      <c r="Q357" s="62"/>
      <c r="R357" s="62"/>
      <c r="S357" s="62"/>
      <c r="T357" s="63"/>
      <c r="AT357" s="16" t="s">
        <v>123</v>
      </c>
      <c r="AU357" s="16" t="s">
        <v>78</v>
      </c>
    </row>
    <row r="358" spans="2:65" s="13" customFormat="1" ht="11.25">
      <c r="B358" s="202"/>
      <c r="C358" s="203"/>
      <c r="D358" s="187" t="s">
        <v>127</v>
      </c>
      <c r="E358" s="204" t="s">
        <v>19</v>
      </c>
      <c r="F358" s="205" t="s">
        <v>550</v>
      </c>
      <c r="G358" s="203"/>
      <c r="H358" s="204" t="s">
        <v>19</v>
      </c>
      <c r="I358" s="206"/>
      <c r="J358" s="203"/>
      <c r="K358" s="203"/>
      <c r="L358" s="207"/>
      <c r="M358" s="208"/>
      <c r="N358" s="209"/>
      <c r="O358" s="209"/>
      <c r="P358" s="209"/>
      <c r="Q358" s="209"/>
      <c r="R358" s="209"/>
      <c r="S358" s="209"/>
      <c r="T358" s="210"/>
      <c r="AT358" s="211" t="s">
        <v>127</v>
      </c>
      <c r="AU358" s="211" t="s">
        <v>78</v>
      </c>
      <c r="AV358" s="13" t="s">
        <v>76</v>
      </c>
      <c r="AW358" s="13" t="s">
        <v>32</v>
      </c>
      <c r="AX358" s="13" t="s">
        <v>71</v>
      </c>
      <c r="AY358" s="211" t="s">
        <v>115</v>
      </c>
    </row>
    <row r="359" spans="2:65" s="12" customFormat="1" ht="11.25">
      <c r="B359" s="191"/>
      <c r="C359" s="192"/>
      <c r="D359" s="187" t="s">
        <v>127</v>
      </c>
      <c r="E359" s="193" t="s">
        <v>19</v>
      </c>
      <c r="F359" s="194" t="s">
        <v>551</v>
      </c>
      <c r="G359" s="192"/>
      <c r="H359" s="195">
        <v>14.683</v>
      </c>
      <c r="I359" s="196"/>
      <c r="J359" s="192"/>
      <c r="K359" s="192"/>
      <c r="L359" s="197"/>
      <c r="M359" s="198"/>
      <c r="N359" s="199"/>
      <c r="O359" s="199"/>
      <c r="P359" s="199"/>
      <c r="Q359" s="199"/>
      <c r="R359" s="199"/>
      <c r="S359" s="199"/>
      <c r="T359" s="200"/>
      <c r="AT359" s="201" t="s">
        <v>127</v>
      </c>
      <c r="AU359" s="201" t="s">
        <v>78</v>
      </c>
      <c r="AV359" s="12" t="s">
        <v>78</v>
      </c>
      <c r="AW359" s="12" t="s">
        <v>32</v>
      </c>
      <c r="AX359" s="12" t="s">
        <v>71</v>
      </c>
      <c r="AY359" s="201" t="s">
        <v>115</v>
      </c>
    </row>
    <row r="360" spans="2:65" s="1" customFormat="1" ht="21.6" customHeight="1">
      <c r="B360" s="33"/>
      <c r="C360" s="174" t="s">
        <v>552</v>
      </c>
      <c r="D360" s="174" t="s">
        <v>117</v>
      </c>
      <c r="E360" s="175" t="s">
        <v>553</v>
      </c>
      <c r="F360" s="176" t="s">
        <v>554</v>
      </c>
      <c r="G360" s="177" t="s">
        <v>120</v>
      </c>
      <c r="H360" s="178">
        <v>14.683</v>
      </c>
      <c r="I360" s="179"/>
      <c r="J360" s="180">
        <f>ROUND(I360*H360,2)</f>
        <v>0</v>
      </c>
      <c r="K360" s="176" t="s">
        <v>132</v>
      </c>
      <c r="L360" s="37"/>
      <c r="M360" s="181" t="s">
        <v>19</v>
      </c>
      <c r="N360" s="182" t="s">
        <v>42</v>
      </c>
      <c r="O360" s="62"/>
      <c r="P360" s="183">
        <f>O360*H360</f>
        <v>0</v>
      </c>
      <c r="Q360" s="183">
        <v>1.3999999999999999E-4</v>
      </c>
      <c r="R360" s="183">
        <f>Q360*H360</f>
        <v>2.0556199999999998E-3</v>
      </c>
      <c r="S360" s="183">
        <v>0</v>
      </c>
      <c r="T360" s="184">
        <f>S360*H360</f>
        <v>0</v>
      </c>
      <c r="AR360" s="185" t="s">
        <v>226</v>
      </c>
      <c r="AT360" s="185" t="s">
        <v>117</v>
      </c>
      <c r="AU360" s="185" t="s">
        <v>78</v>
      </c>
      <c r="AY360" s="16" t="s">
        <v>115</v>
      </c>
      <c r="BE360" s="186">
        <f>IF(N360="základní",J360,0)</f>
        <v>0</v>
      </c>
      <c r="BF360" s="186">
        <f>IF(N360="snížená",J360,0)</f>
        <v>0</v>
      </c>
      <c r="BG360" s="186">
        <f>IF(N360="zákl. přenesená",J360,0)</f>
        <v>0</v>
      </c>
      <c r="BH360" s="186">
        <f>IF(N360="sníž. přenesená",J360,0)</f>
        <v>0</v>
      </c>
      <c r="BI360" s="186">
        <f>IF(N360="nulová",J360,0)</f>
        <v>0</v>
      </c>
      <c r="BJ360" s="16" t="s">
        <v>76</v>
      </c>
      <c r="BK360" s="186">
        <f>ROUND(I360*H360,2)</f>
        <v>0</v>
      </c>
      <c r="BL360" s="16" t="s">
        <v>226</v>
      </c>
      <c r="BM360" s="185" t="s">
        <v>555</v>
      </c>
    </row>
    <row r="361" spans="2:65" s="1" customFormat="1" ht="11.25">
      <c r="B361" s="33"/>
      <c r="C361" s="34"/>
      <c r="D361" s="187" t="s">
        <v>123</v>
      </c>
      <c r="E361" s="34"/>
      <c r="F361" s="188" t="s">
        <v>556</v>
      </c>
      <c r="G361" s="34"/>
      <c r="H361" s="34"/>
      <c r="I361" s="101"/>
      <c r="J361" s="34"/>
      <c r="K361" s="34"/>
      <c r="L361" s="37"/>
      <c r="M361" s="189"/>
      <c r="N361" s="62"/>
      <c r="O361" s="62"/>
      <c r="P361" s="62"/>
      <c r="Q361" s="62"/>
      <c r="R361" s="62"/>
      <c r="S361" s="62"/>
      <c r="T361" s="63"/>
      <c r="AT361" s="16" t="s">
        <v>123</v>
      </c>
      <c r="AU361" s="16" t="s">
        <v>78</v>
      </c>
    </row>
    <row r="362" spans="2:65" s="1" customFormat="1" ht="14.45" customHeight="1">
      <c r="B362" s="33"/>
      <c r="C362" s="174" t="s">
        <v>557</v>
      </c>
      <c r="D362" s="174" t="s">
        <v>117</v>
      </c>
      <c r="E362" s="175" t="s">
        <v>558</v>
      </c>
      <c r="F362" s="176" t="s">
        <v>559</v>
      </c>
      <c r="G362" s="177" t="s">
        <v>120</v>
      </c>
      <c r="H362" s="178">
        <v>14.683</v>
      </c>
      <c r="I362" s="179"/>
      <c r="J362" s="180">
        <f>ROUND(I362*H362,2)</f>
        <v>0</v>
      </c>
      <c r="K362" s="176" t="s">
        <v>132</v>
      </c>
      <c r="L362" s="37"/>
      <c r="M362" s="181" t="s">
        <v>19</v>
      </c>
      <c r="N362" s="182" t="s">
        <v>42</v>
      </c>
      <c r="O362" s="62"/>
      <c r="P362" s="183">
        <f>O362*H362</f>
        <v>0</v>
      </c>
      <c r="Q362" s="183">
        <v>1.2E-4</v>
      </c>
      <c r="R362" s="183">
        <f>Q362*H362</f>
        <v>1.7619600000000001E-3</v>
      </c>
      <c r="S362" s="183">
        <v>0</v>
      </c>
      <c r="T362" s="184">
        <f>S362*H362</f>
        <v>0</v>
      </c>
      <c r="AR362" s="185" t="s">
        <v>226</v>
      </c>
      <c r="AT362" s="185" t="s">
        <v>117</v>
      </c>
      <c r="AU362" s="185" t="s">
        <v>78</v>
      </c>
      <c r="AY362" s="16" t="s">
        <v>115</v>
      </c>
      <c r="BE362" s="186">
        <f>IF(N362="základní",J362,0)</f>
        <v>0</v>
      </c>
      <c r="BF362" s="186">
        <f>IF(N362="snížená",J362,0)</f>
        <v>0</v>
      </c>
      <c r="BG362" s="186">
        <f>IF(N362="zákl. přenesená",J362,0)</f>
        <v>0</v>
      </c>
      <c r="BH362" s="186">
        <f>IF(N362="sníž. přenesená",J362,0)</f>
        <v>0</v>
      </c>
      <c r="BI362" s="186">
        <f>IF(N362="nulová",J362,0)</f>
        <v>0</v>
      </c>
      <c r="BJ362" s="16" t="s">
        <v>76</v>
      </c>
      <c r="BK362" s="186">
        <f>ROUND(I362*H362,2)</f>
        <v>0</v>
      </c>
      <c r="BL362" s="16" t="s">
        <v>226</v>
      </c>
      <c r="BM362" s="185" t="s">
        <v>560</v>
      </c>
    </row>
    <row r="363" spans="2:65" s="1" customFormat="1" ht="11.25">
      <c r="B363" s="33"/>
      <c r="C363" s="34"/>
      <c r="D363" s="187" t="s">
        <v>123</v>
      </c>
      <c r="E363" s="34"/>
      <c r="F363" s="188" t="s">
        <v>561</v>
      </c>
      <c r="G363" s="34"/>
      <c r="H363" s="34"/>
      <c r="I363" s="101"/>
      <c r="J363" s="34"/>
      <c r="K363" s="34"/>
      <c r="L363" s="37"/>
      <c r="M363" s="189"/>
      <c r="N363" s="62"/>
      <c r="O363" s="62"/>
      <c r="P363" s="62"/>
      <c r="Q363" s="62"/>
      <c r="R363" s="62"/>
      <c r="S363" s="62"/>
      <c r="T363" s="63"/>
      <c r="AT363" s="16" t="s">
        <v>123</v>
      </c>
      <c r="AU363" s="16" t="s">
        <v>78</v>
      </c>
    </row>
    <row r="364" spans="2:65" s="1" customFormat="1" ht="14.45" customHeight="1">
      <c r="B364" s="33"/>
      <c r="C364" s="174" t="s">
        <v>562</v>
      </c>
      <c r="D364" s="174" t="s">
        <v>117</v>
      </c>
      <c r="E364" s="175" t="s">
        <v>563</v>
      </c>
      <c r="F364" s="176" t="s">
        <v>564</v>
      </c>
      <c r="G364" s="177" t="s">
        <v>120</v>
      </c>
      <c r="H364" s="178">
        <v>14.683</v>
      </c>
      <c r="I364" s="179"/>
      <c r="J364" s="180">
        <f>ROUND(I364*H364,2)</f>
        <v>0</v>
      </c>
      <c r="K364" s="176" t="s">
        <v>132</v>
      </c>
      <c r="L364" s="37"/>
      <c r="M364" s="181" t="s">
        <v>19</v>
      </c>
      <c r="N364" s="182" t="s">
        <v>42</v>
      </c>
      <c r="O364" s="62"/>
      <c r="P364" s="183">
        <f>O364*H364</f>
        <v>0</v>
      </c>
      <c r="Q364" s="183">
        <v>1.2E-4</v>
      </c>
      <c r="R364" s="183">
        <f>Q364*H364</f>
        <v>1.7619600000000001E-3</v>
      </c>
      <c r="S364" s="183">
        <v>0</v>
      </c>
      <c r="T364" s="184">
        <f>S364*H364</f>
        <v>0</v>
      </c>
      <c r="AR364" s="185" t="s">
        <v>226</v>
      </c>
      <c r="AT364" s="185" t="s">
        <v>117</v>
      </c>
      <c r="AU364" s="185" t="s">
        <v>78</v>
      </c>
      <c r="AY364" s="16" t="s">
        <v>115</v>
      </c>
      <c r="BE364" s="186">
        <f>IF(N364="základní",J364,0)</f>
        <v>0</v>
      </c>
      <c r="BF364" s="186">
        <f>IF(N364="snížená",J364,0)</f>
        <v>0</v>
      </c>
      <c r="BG364" s="186">
        <f>IF(N364="zákl. přenesená",J364,0)</f>
        <v>0</v>
      </c>
      <c r="BH364" s="186">
        <f>IF(N364="sníž. přenesená",J364,0)</f>
        <v>0</v>
      </c>
      <c r="BI364" s="186">
        <f>IF(N364="nulová",J364,0)</f>
        <v>0</v>
      </c>
      <c r="BJ364" s="16" t="s">
        <v>76</v>
      </c>
      <c r="BK364" s="186">
        <f>ROUND(I364*H364,2)</f>
        <v>0</v>
      </c>
      <c r="BL364" s="16" t="s">
        <v>226</v>
      </c>
      <c r="BM364" s="185" t="s">
        <v>565</v>
      </c>
    </row>
    <row r="365" spans="2:65" s="1" customFormat="1" ht="11.25">
      <c r="B365" s="33"/>
      <c r="C365" s="34"/>
      <c r="D365" s="187" t="s">
        <v>123</v>
      </c>
      <c r="E365" s="34"/>
      <c r="F365" s="188" t="s">
        <v>566</v>
      </c>
      <c r="G365" s="34"/>
      <c r="H365" s="34"/>
      <c r="I365" s="101"/>
      <c r="J365" s="34"/>
      <c r="K365" s="34"/>
      <c r="L365" s="37"/>
      <c r="M365" s="189"/>
      <c r="N365" s="62"/>
      <c r="O365" s="62"/>
      <c r="P365" s="62"/>
      <c r="Q365" s="62"/>
      <c r="R365" s="62"/>
      <c r="S365" s="62"/>
      <c r="T365" s="63"/>
      <c r="AT365" s="16" t="s">
        <v>123</v>
      </c>
      <c r="AU365" s="16" t="s">
        <v>78</v>
      </c>
    </row>
    <row r="366" spans="2:65" s="11" customFormat="1" ht="25.9" customHeight="1">
      <c r="B366" s="158"/>
      <c r="C366" s="159"/>
      <c r="D366" s="160" t="s">
        <v>70</v>
      </c>
      <c r="E366" s="161" t="s">
        <v>567</v>
      </c>
      <c r="F366" s="161" t="s">
        <v>568</v>
      </c>
      <c r="G366" s="159"/>
      <c r="H366" s="159"/>
      <c r="I366" s="162"/>
      <c r="J366" s="163">
        <f>BK366</f>
        <v>0</v>
      </c>
      <c r="K366" s="159"/>
      <c r="L366" s="164"/>
      <c r="M366" s="165"/>
      <c r="N366" s="166"/>
      <c r="O366" s="166"/>
      <c r="P366" s="167">
        <f>P367</f>
        <v>0</v>
      </c>
      <c r="Q366" s="166"/>
      <c r="R366" s="167">
        <f>R367</f>
        <v>0</v>
      </c>
      <c r="S366" s="166"/>
      <c r="T366" s="168">
        <f>T367</f>
        <v>0</v>
      </c>
      <c r="AR366" s="169" t="s">
        <v>145</v>
      </c>
      <c r="AT366" s="170" t="s">
        <v>70</v>
      </c>
      <c r="AU366" s="170" t="s">
        <v>71</v>
      </c>
      <c r="AY366" s="169" t="s">
        <v>115</v>
      </c>
      <c r="BK366" s="171">
        <f>BK367</f>
        <v>0</v>
      </c>
    </row>
    <row r="367" spans="2:65" s="11" customFormat="1" ht="22.9" customHeight="1">
      <c r="B367" s="158"/>
      <c r="C367" s="159"/>
      <c r="D367" s="160" t="s">
        <v>70</v>
      </c>
      <c r="E367" s="172" t="s">
        <v>569</v>
      </c>
      <c r="F367" s="172" t="s">
        <v>570</v>
      </c>
      <c r="G367" s="159"/>
      <c r="H367" s="159"/>
      <c r="I367" s="162"/>
      <c r="J367" s="173">
        <f>BK367</f>
        <v>0</v>
      </c>
      <c r="K367" s="159"/>
      <c r="L367" s="164"/>
      <c r="M367" s="165"/>
      <c r="N367" s="166"/>
      <c r="O367" s="166"/>
      <c r="P367" s="167">
        <f>SUM(P368:P370)</f>
        <v>0</v>
      </c>
      <c r="Q367" s="166"/>
      <c r="R367" s="167">
        <f>SUM(R368:R370)</f>
        <v>0</v>
      </c>
      <c r="S367" s="166"/>
      <c r="T367" s="168">
        <f>SUM(T368:T370)</f>
        <v>0</v>
      </c>
      <c r="AR367" s="169" t="s">
        <v>145</v>
      </c>
      <c r="AT367" s="170" t="s">
        <v>70</v>
      </c>
      <c r="AU367" s="170" t="s">
        <v>76</v>
      </c>
      <c r="AY367" s="169" t="s">
        <v>115</v>
      </c>
      <c r="BK367" s="171">
        <f>SUM(BK368:BK370)</f>
        <v>0</v>
      </c>
    </row>
    <row r="368" spans="2:65" s="1" customFormat="1" ht="14.45" customHeight="1">
      <c r="B368" s="33"/>
      <c r="C368" s="174" t="s">
        <v>571</v>
      </c>
      <c r="D368" s="174" t="s">
        <v>117</v>
      </c>
      <c r="E368" s="175" t="s">
        <v>572</v>
      </c>
      <c r="F368" s="176" t="s">
        <v>570</v>
      </c>
      <c r="G368" s="177" t="s">
        <v>359</v>
      </c>
      <c r="H368" s="178">
        <v>1</v>
      </c>
      <c r="I368" s="179"/>
      <c r="J368" s="180">
        <f>ROUND(I368*H368,2)</f>
        <v>0</v>
      </c>
      <c r="K368" s="176" t="s">
        <v>132</v>
      </c>
      <c r="L368" s="37"/>
      <c r="M368" s="181" t="s">
        <v>19</v>
      </c>
      <c r="N368" s="182" t="s">
        <v>42</v>
      </c>
      <c r="O368" s="62"/>
      <c r="P368" s="183">
        <f>O368*H368</f>
        <v>0</v>
      </c>
      <c r="Q368" s="183">
        <v>0</v>
      </c>
      <c r="R368" s="183">
        <f>Q368*H368</f>
        <v>0</v>
      </c>
      <c r="S368" s="183">
        <v>0</v>
      </c>
      <c r="T368" s="184">
        <f>S368*H368</f>
        <v>0</v>
      </c>
      <c r="AR368" s="185" t="s">
        <v>573</v>
      </c>
      <c r="AT368" s="185" t="s">
        <v>117</v>
      </c>
      <c r="AU368" s="185" t="s">
        <v>78</v>
      </c>
      <c r="AY368" s="16" t="s">
        <v>115</v>
      </c>
      <c r="BE368" s="186">
        <f>IF(N368="základní",J368,0)</f>
        <v>0</v>
      </c>
      <c r="BF368" s="186">
        <f>IF(N368="snížená",J368,0)</f>
        <v>0</v>
      </c>
      <c r="BG368" s="186">
        <f>IF(N368="zákl. přenesená",J368,0)</f>
        <v>0</v>
      </c>
      <c r="BH368" s="186">
        <f>IF(N368="sníž. přenesená",J368,0)</f>
        <v>0</v>
      </c>
      <c r="BI368" s="186">
        <f>IF(N368="nulová",J368,0)</f>
        <v>0</v>
      </c>
      <c r="BJ368" s="16" t="s">
        <v>76</v>
      </c>
      <c r="BK368" s="186">
        <f>ROUND(I368*H368,2)</f>
        <v>0</v>
      </c>
      <c r="BL368" s="16" t="s">
        <v>573</v>
      </c>
      <c r="BM368" s="185" t="s">
        <v>574</v>
      </c>
    </row>
    <row r="369" spans="2:47" s="1" customFormat="1" ht="11.25">
      <c r="B369" s="33"/>
      <c r="C369" s="34"/>
      <c r="D369" s="187" t="s">
        <v>123</v>
      </c>
      <c r="E369" s="34"/>
      <c r="F369" s="188" t="s">
        <v>570</v>
      </c>
      <c r="G369" s="34"/>
      <c r="H369" s="34"/>
      <c r="I369" s="101"/>
      <c r="J369" s="34"/>
      <c r="K369" s="34"/>
      <c r="L369" s="37"/>
      <c r="M369" s="189"/>
      <c r="N369" s="62"/>
      <c r="O369" s="62"/>
      <c r="P369" s="62"/>
      <c r="Q369" s="62"/>
      <c r="R369" s="62"/>
      <c r="S369" s="62"/>
      <c r="T369" s="63"/>
      <c r="AT369" s="16" t="s">
        <v>123</v>
      </c>
      <c r="AU369" s="16" t="s">
        <v>78</v>
      </c>
    </row>
    <row r="370" spans="2:47" s="1" customFormat="1" ht="117">
      <c r="B370" s="33"/>
      <c r="C370" s="34"/>
      <c r="D370" s="187" t="s">
        <v>157</v>
      </c>
      <c r="E370" s="34"/>
      <c r="F370" s="190" t="s">
        <v>575</v>
      </c>
      <c r="G370" s="34"/>
      <c r="H370" s="34"/>
      <c r="I370" s="101"/>
      <c r="J370" s="34"/>
      <c r="K370" s="34"/>
      <c r="L370" s="37"/>
      <c r="M370" s="222"/>
      <c r="N370" s="223"/>
      <c r="O370" s="223"/>
      <c r="P370" s="223"/>
      <c r="Q370" s="223"/>
      <c r="R370" s="223"/>
      <c r="S370" s="223"/>
      <c r="T370" s="224"/>
      <c r="AT370" s="16" t="s">
        <v>157</v>
      </c>
      <c r="AU370" s="16" t="s">
        <v>78</v>
      </c>
    </row>
    <row r="371" spans="2:47" s="1" customFormat="1" ht="6.95" customHeight="1">
      <c r="B371" s="45"/>
      <c r="C371" s="46"/>
      <c r="D371" s="46"/>
      <c r="E371" s="46"/>
      <c r="F371" s="46"/>
      <c r="G371" s="46"/>
      <c r="H371" s="46"/>
      <c r="I371" s="125"/>
      <c r="J371" s="46"/>
      <c r="K371" s="46"/>
      <c r="L371" s="37"/>
    </row>
  </sheetData>
  <sheetProtection algorithmName="SHA-512" hashValue="pqSzjkGRhCXTvJ9sqcAfZlyQwToSzHFOiYwj2RtD/KE3o5MCTurBdZg+gxS3l539BgolqpdWTAPt1qJ4qXByow==" saltValue="LZ5LHybMsnSNsGa7ThdItc7j3Axa23lyRpo9K5yub63WWoKTkaMT3l+eB55LboAwEVNG3R0OHZT6yvU7NbEZWw==" spinCount="100000" sheet="1" objects="1" scenarios="1" formatColumns="0" formatRows="0" autoFilter="0"/>
  <autoFilter ref="C88:K370"/>
  <mergeCells count="6">
    <mergeCell ref="L2:V2"/>
    <mergeCell ref="E7:H7"/>
    <mergeCell ref="E16:H16"/>
    <mergeCell ref="E25:H25"/>
    <mergeCell ref="E46:H46"/>
    <mergeCell ref="E81:H81"/>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25" customWidth="1"/>
    <col min="2" max="2" width="1.6640625" style="225" customWidth="1"/>
    <col min="3" max="4" width="5" style="225" customWidth="1"/>
    <col min="5" max="5" width="11.6640625" style="225" customWidth="1"/>
    <col min="6" max="6" width="9.1640625" style="225" customWidth="1"/>
    <col min="7" max="7" width="5" style="225" customWidth="1"/>
    <col min="8" max="8" width="77.83203125" style="225" customWidth="1"/>
    <col min="9" max="10" width="20" style="225" customWidth="1"/>
    <col min="11" max="11" width="1.6640625" style="225" customWidth="1"/>
  </cols>
  <sheetData>
    <row r="1" spans="2:11" ht="37.5" customHeight="1"/>
    <row r="2" spans="2:11" ht="7.5" customHeight="1">
      <c r="B2" s="226"/>
      <c r="C2" s="227"/>
      <c r="D2" s="227"/>
      <c r="E2" s="227"/>
      <c r="F2" s="227"/>
      <c r="G2" s="227"/>
      <c r="H2" s="227"/>
      <c r="I2" s="227"/>
      <c r="J2" s="227"/>
      <c r="K2" s="228"/>
    </row>
    <row r="3" spans="2:11" s="14" customFormat="1" ht="45" customHeight="1">
      <c r="B3" s="229"/>
      <c r="C3" s="352" t="s">
        <v>576</v>
      </c>
      <c r="D3" s="352"/>
      <c r="E3" s="352"/>
      <c r="F3" s="352"/>
      <c r="G3" s="352"/>
      <c r="H3" s="352"/>
      <c r="I3" s="352"/>
      <c r="J3" s="352"/>
      <c r="K3" s="230"/>
    </row>
    <row r="4" spans="2:11" ht="25.5" customHeight="1">
      <c r="B4" s="231"/>
      <c r="C4" s="356" t="s">
        <v>577</v>
      </c>
      <c r="D4" s="356"/>
      <c r="E4" s="356"/>
      <c r="F4" s="356"/>
      <c r="G4" s="356"/>
      <c r="H4" s="356"/>
      <c r="I4" s="356"/>
      <c r="J4" s="356"/>
      <c r="K4" s="232"/>
    </row>
    <row r="5" spans="2:11" ht="5.25" customHeight="1">
      <c r="B5" s="231"/>
      <c r="C5" s="233"/>
      <c r="D5" s="233"/>
      <c r="E5" s="233"/>
      <c r="F5" s="233"/>
      <c r="G5" s="233"/>
      <c r="H5" s="233"/>
      <c r="I5" s="233"/>
      <c r="J5" s="233"/>
      <c r="K5" s="232"/>
    </row>
    <row r="6" spans="2:11" ht="15" customHeight="1">
      <c r="B6" s="231"/>
      <c r="C6" s="354" t="s">
        <v>578</v>
      </c>
      <c r="D6" s="354"/>
      <c r="E6" s="354"/>
      <c r="F6" s="354"/>
      <c r="G6" s="354"/>
      <c r="H6" s="354"/>
      <c r="I6" s="354"/>
      <c r="J6" s="354"/>
      <c r="K6" s="232"/>
    </row>
    <row r="7" spans="2:11" ht="15" customHeight="1">
      <c r="B7" s="235"/>
      <c r="C7" s="354" t="s">
        <v>579</v>
      </c>
      <c r="D7" s="354"/>
      <c r="E7" s="354"/>
      <c r="F7" s="354"/>
      <c r="G7" s="354"/>
      <c r="H7" s="354"/>
      <c r="I7" s="354"/>
      <c r="J7" s="354"/>
      <c r="K7" s="232"/>
    </row>
    <row r="8" spans="2:11" ht="12.75" customHeight="1">
      <c r="B8" s="235"/>
      <c r="C8" s="234"/>
      <c r="D8" s="234"/>
      <c r="E8" s="234"/>
      <c r="F8" s="234"/>
      <c r="G8" s="234"/>
      <c r="H8" s="234"/>
      <c r="I8" s="234"/>
      <c r="J8" s="234"/>
      <c r="K8" s="232"/>
    </row>
    <row r="9" spans="2:11" ht="15" customHeight="1">
      <c r="B9" s="235"/>
      <c r="C9" s="354" t="s">
        <v>580</v>
      </c>
      <c r="D9" s="354"/>
      <c r="E9" s="354"/>
      <c r="F9" s="354"/>
      <c r="G9" s="354"/>
      <c r="H9" s="354"/>
      <c r="I9" s="354"/>
      <c r="J9" s="354"/>
      <c r="K9" s="232"/>
    </row>
    <row r="10" spans="2:11" ht="15" customHeight="1">
      <c r="B10" s="235"/>
      <c r="C10" s="234"/>
      <c r="D10" s="354" t="s">
        <v>581</v>
      </c>
      <c r="E10" s="354"/>
      <c r="F10" s="354"/>
      <c r="G10" s="354"/>
      <c r="H10" s="354"/>
      <c r="I10" s="354"/>
      <c r="J10" s="354"/>
      <c r="K10" s="232"/>
    </row>
    <row r="11" spans="2:11" ht="15" customHeight="1">
      <c r="B11" s="235"/>
      <c r="C11" s="236"/>
      <c r="D11" s="354" t="s">
        <v>582</v>
      </c>
      <c r="E11" s="354"/>
      <c r="F11" s="354"/>
      <c r="G11" s="354"/>
      <c r="H11" s="354"/>
      <c r="I11" s="354"/>
      <c r="J11" s="354"/>
      <c r="K11" s="232"/>
    </row>
    <row r="12" spans="2:11" ht="15" customHeight="1">
      <c r="B12" s="235"/>
      <c r="C12" s="236"/>
      <c r="D12" s="234"/>
      <c r="E12" s="234"/>
      <c r="F12" s="234"/>
      <c r="G12" s="234"/>
      <c r="H12" s="234"/>
      <c r="I12" s="234"/>
      <c r="J12" s="234"/>
      <c r="K12" s="232"/>
    </row>
    <row r="13" spans="2:11" ht="15" customHeight="1">
      <c r="B13" s="235"/>
      <c r="C13" s="236"/>
      <c r="D13" s="237" t="s">
        <v>583</v>
      </c>
      <c r="E13" s="234"/>
      <c r="F13" s="234"/>
      <c r="G13" s="234"/>
      <c r="H13" s="234"/>
      <c r="I13" s="234"/>
      <c r="J13" s="234"/>
      <c r="K13" s="232"/>
    </row>
    <row r="14" spans="2:11" ht="12.75" customHeight="1">
      <c r="B14" s="235"/>
      <c r="C14" s="236"/>
      <c r="D14" s="236"/>
      <c r="E14" s="236"/>
      <c r="F14" s="236"/>
      <c r="G14" s="236"/>
      <c r="H14" s="236"/>
      <c r="I14" s="236"/>
      <c r="J14" s="236"/>
      <c r="K14" s="232"/>
    </row>
    <row r="15" spans="2:11" ht="15" customHeight="1">
      <c r="B15" s="235"/>
      <c r="C15" s="236"/>
      <c r="D15" s="354" t="s">
        <v>584</v>
      </c>
      <c r="E15" s="354"/>
      <c r="F15" s="354"/>
      <c r="G15" s="354"/>
      <c r="H15" s="354"/>
      <c r="I15" s="354"/>
      <c r="J15" s="354"/>
      <c r="K15" s="232"/>
    </row>
    <row r="16" spans="2:11" ht="15" customHeight="1">
      <c r="B16" s="235"/>
      <c r="C16" s="236"/>
      <c r="D16" s="354" t="s">
        <v>585</v>
      </c>
      <c r="E16" s="354"/>
      <c r="F16" s="354"/>
      <c r="G16" s="354"/>
      <c r="H16" s="354"/>
      <c r="I16" s="354"/>
      <c r="J16" s="354"/>
      <c r="K16" s="232"/>
    </row>
    <row r="17" spans="2:11" ht="15" customHeight="1">
      <c r="B17" s="235"/>
      <c r="C17" s="236"/>
      <c r="D17" s="354" t="s">
        <v>586</v>
      </c>
      <c r="E17" s="354"/>
      <c r="F17" s="354"/>
      <c r="G17" s="354"/>
      <c r="H17" s="354"/>
      <c r="I17" s="354"/>
      <c r="J17" s="354"/>
      <c r="K17" s="232"/>
    </row>
    <row r="18" spans="2:11" ht="15" customHeight="1">
      <c r="B18" s="235"/>
      <c r="C18" s="236"/>
      <c r="D18" s="236"/>
      <c r="E18" s="238" t="s">
        <v>75</v>
      </c>
      <c r="F18" s="354" t="s">
        <v>587</v>
      </c>
      <c r="G18" s="354"/>
      <c r="H18" s="354"/>
      <c r="I18" s="354"/>
      <c r="J18" s="354"/>
      <c r="K18" s="232"/>
    </row>
    <row r="19" spans="2:11" ht="15" customHeight="1">
      <c r="B19" s="235"/>
      <c r="C19" s="236"/>
      <c r="D19" s="236"/>
      <c r="E19" s="238" t="s">
        <v>588</v>
      </c>
      <c r="F19" s="354" t="s">
        <v>589</v>
      </c>
      <c r="G19" s="354"/>
      <c r="H19" s="354"/>
      <c r="I19" s="354"/>
      <c r="J19" s="354"/>
      <c r="K19" s="232"/>
    </row>
    <row r="20" spans="2:11" ht="15" customHeight="1">
      <c r="B20" s="235"/>
      <c r="C20" s="236"/>
      <c r="D20" s="236"/>
      <c r="E20" s="238" t="s">
        <v>590</v>
      </c>
      <c r="F20" s="354" t="s">
        <v>591</v>
      </c>
      <c r="G20" s="354"/>
      <c r="H20" s="354"/>
      <c r="I20" s="354"/>
      <c r="J20" s="354"/>
      <c r="K20" s="232"/>
    </row>
    <row r="21" spans="2:11" ht="15" customHeight="1">
      <c r="B21" s="235"/>
      <c r="C21" s="236"/>
      <c r="D21" s="236"/>
      <c r="E21" s="238" t="s">
        <v>592</v>
      </c>
      <c r="F21" s="354" t="s">
        <v>593</v>
      </c>
      <c r="G21" s="354"/>
      <c r="H21" s="354"/>
      <c r="I21" s="354"/>
      <c r="J21" s="354"/>
      <c r="K21" s="232"/>
    </row>
    <row r="22" spans="2:11" ht="15" customHeight="1">
      <c r="B22" s="235"/>
      <c r="C22" s="236"/>
      <c r="D22" s="236"/>
      <c r="E22" s="238" t="s">
        <v>594</v>
      </c>
      <c r="F22" s="354" t="s">
        <v>595</v>
      </c>
      <c r="G22" s="354"/>
      <c r="H22" s="354"/>
      <c r="I22" s="354"/>
      <c r="J22" s="354"/>
      <c r="K22" s="232"/>
    </row>
    <row r="23" spans="2:11" ht="15" customHeight="1">
      <c r="B23" s="235"/>
      <c r="C23" s="236"/>
      <c r="D23" s="236"/>
      <c r="E23" s="238" t="s">
        <v>596</v>
      </c>
      <c r="F23" s="354" t="s">
        <v>597</v>
      </c>
      <c r="G23" s="354"/>
      <c r="H23" s="354"/>
      <c r="I23" s="354"/>
      <c r="J23" s="354"/>
      <c r="K23" s="232"/>
    </row>
    <row r="24" spans="2:11" ht="12.75" customHeight="1">
      <c r="B24" s="235"/>
      <c r="C24" s="236"/>
      <c r="D24" s="236"/>
      <c r="E24" s="236"/>
      <c r="F24" s="236"/>
      <c r="G24" s="236"/>
      <c r="H24" s="236"/>
      <c r="I24" s="236"/>
      <c r="J24" s="236"/>
      <c r="K24" s="232"/>
    </row>
    <row r="25" spans="2:11" ht="15" customHeight="1">
      <c r="B25" s="235"/>
      <c r="C25" s="354" t="s">
        <v>598</v>
      </c>
      <c r="D25" s="354"/>
      <c r="E25" s="354"/>
      <c r="F25" s="354"/>
      <c r="G25" s="354"/>
      <c r="H25" s="354"/>
      <c r="I25" s="354"/>
      <c r="J25" s="354"/>
      <c r="K25" s="232"/>
    </row>
    <row r="26" spans="2:11" ht="15" customHeight="1">
      <c r="B26" s="235"/>
      <c r="C26" s="354" t="s">
        <v>599</v>
      </c>
      <c r="D26" s="354"/>
      <c r="E26" s="354"/>
      <c r="F26" s="354"/>
      <c r="G26" s="354"/>
      <c r="H26" s="354"/>
      <c r="I26" s="354"/>
      <c r="J26" s="354"/>
      <c r="K26" s="232"/>
    </row>
    <row r="27" spans="2:11" ht="15" customHeight="1">
      <c r="B27" s="235"/>
      <c r="C27" s="234"/>
      <c r="D27" s="354" t="s">
        <v>600</v>
      </c>
      <c r="E27" s="354"/>
      <c r="F27" s="354"/>
      <c r="G27" s="354"/>
      <c r="H27" s="354"/>
      <c r="I27" s="354"/>
      <c r="J27" s="354"/>
      <c r="K27" s="232"/>
    </row>
    <row r="28" spans="2:11" ht="15" customHeight="1">
      <c r="B28" s="235"/>
      <c r="C28" s="236"/>
      <c r="D28" s="354" t="s">
        <v>601</v>
      </c>
      <c r="E28" s="354"/>
      <c r="F28" s="354"/>
      <c r="G28" s="354"/>
      <c r="H28" s="354"/>
      <c r="I28" s="354"/>
      <c r="J28" s="354"/>
      <c r="K28" s="232"/>
    </row>
    <row r="29" spans="2:11" ht="12.75" customHeight="1">
      <c r="B29" s="235"/>
      <c r="C29" s="236"/>
      <c r="D29" s="236"/>
      <c r="E29" s="236"/>
      <c r="F29" s="236"/>
      <c r="G29" s="236"/>
      <c r="H29" s="236"/>
      <c r="I29" s="236"/>
      <c r="J29" s="236"/>
      <c r="K29" s="232"/>
    </row>
    <row r="30" spans="2:11" ht="15" customHeight="1">
      <c r="B30" s="235"/>
      <c r="C30" s="236"/>
      <c r="D30" s="354" t="s">
        <v>602</v>
      </c>
      <c r="E30" s="354"/>
      <c r="F30" s="354"/>
      <c r="G30" s="354"/>
      <c r="H30" s="354"/>
      <c r="I30" s="354"/>
      <c r="J30" s="354"/>
      <c r="K30" s="232"/>
    </row>
    <row r="31" spans="2:11" ht="15" customHeight="1">
      <c r="B31" s="235"/>
      <c r="C31" s="236"/>
      <c r="D31" s="354" t="s">
        <v>603</v>
      </c>
      <c r="E31" s="354"/>
      <c r="F31" s="354"/>
      <c r="G31" s="354"/>
      <c r="H31" s="354"/>
      <c r="I31" s="354"/>
      <c r="J31" s="354"/>
      <c r="K31" s="232"/>
    </row>
    <row r="32" spans="2:11" ht="12.75" customHeight="1">
      <c r="B32" s="235"/>
      <c r="C32" s="236"/>
      <c r="D32" s="236"/>
      <c r="E32" s="236"/>
      <c r="F32" s="236"/>
      <c r="G32" s="236"/>
      <c r="H32" s="236"/>
      <c r="I32" s="236"/>
      <c r="J32" s="236"/>
      <c r="K32" s="232"/>
    </row>
    <row r="33" spans="2:11" ht="15" customHeight="1">
      <c r="B33" s="235"/>
      <c r="C33" s="236"/>
      <c r="D33" s="354" t="s">
        <v>604</v>
      </c>
      <c r="E33" s="354"/>
      <c r="F33" s="354"/>
      <c r="G33" s="354"/>
      <c r="H33" s="354"/>
      <c r="I33" s="354"/>
      <c r="J33" s="354"/>
      <c r="K33" s="232"/>
    </row>
    <row r="34" spans="2:11" ht="15" customHeight="1">
      <c r="B34" s="235"/>
      <c r="C34" s="236"/>
      <c r="D34" s="354" t="s">
        <v>605</v>
      </c>
      <c r="E34" s="354"/>
      <c r="F34" s="354"/>
      <c r="G34" s="354"/>
      <c r="H34" s="354"/>
      <c r="I34" s="354"/>
      <c r="J34" s="354"/>
      <c r="K34" s="232"/>
    </row>
    <row r="35" spans="2:11" ht="15" customHeight="1">
      <c r="B35" s="235"/>
      <c r="C35" s="236"/>
      <c r="D35" s="354" t="s">
        <v>606</v>
      </c>
      <c r="E35" s="354"/>
      <c r="F35" s="354"/>
      <c r="G35" s="354"/>
      <c r="H35" s="354"/>
      <c r="I35" s="354"/>
      <c r="J35" s="354"/>
      <c r="K35" s="232"/>
    </row>
    <row r="36" spans="2:11" ht="15" customHeight="1">
      <c r="B36" s="235"/>
      <c r="C36" s="236"/>
      <c r="D36" s="234"/>
      <c r="E36" s="237" t="s">
        <v>101</v>
      </c>
      <c r="F36" s="234"/>
      <c r="G36" s="354" t="s">
        <v>607</v>
      </c>
      <c r="H36" s="354"/>
      <c r="I36" s="354"/>
      <c r="J36" s="354"/>
      <c r="K36" s="232"/>
    </row>
    <row r="37" spans="2:11" ht="30.75" customHeight="1">
      <c r="B37" s="235"/>
      <c r="C37" s="236"/>
      <c r="D37" s="234"/>
      <c r="E37" s="237" t="s">
        <v>608</v>
      </c>
      <c r="F37" s="234"/>
      <c r="G37" s="354" t="s">
        <v>609</v>
      </c>
      <c r="H37" s="354"/>
      <c r="I37" s="354"/>
      <c r="J37" s="354"/>
      <c r="K37" s="232"/>
    </row>
    <row r="38" spans="2:11" ht="15" customHeight="1">
      <c r="B38" s="235"/>
      <c r="C38" s="236"/>
      <c r="D38" s="234"/>
      <c r="E38" s="237" t="s">
        <v>52</v>
      </c>
      <c r="F38" s="234"/>
      <c r="G38" s="354" t="s">
        <v>610</v>
      </c>
      <c r="H38" s="354"/>
      <c r="I38" s="354"/>
      <c r="J38" s="354"/>
      <c r="K38" s="232"/>
    </row>
    <row r="39" spans="2:11" ht="15" customHeight="1">
      <c r="B39" s="235"/>
      <c r="C39" s="236"/>
      <c r="D39" s="234"/>
      <c r="E39" s="237" t="s">
        <v>53</v>
      </c>
      <c r="F39" s="234"/>
      <c r="G39" s="354" t="s">
        <v>611</v>
      </c>
      <c r="H39" s="354"/>
      <c r="I39" s="354"/>
      <c r="J39" s="354"/>
      <c r="K39" s="232"/>
    </row>
    <row r="40" spans="2:11" ht="15" customHeight="1">
      <c r="B40" s="235"/>
      <c r="C40" s="236"/>
      <c r="D40" s="234"/>
      <c r="E40" s="237" t="s">
        <v>102</v>
      </c>
      <c r="F40" s="234"/>
      <c r="G40" s="354" t="s">
        <v>612</v>
      </c>
      <c r="H40" s="354"/>
      <c r="I40" s="354"/>
      <c r="J40" s="354"/>
      <c r="K40" s="232"/>
    </row>
    <row r="41" spans="2:11" ht="15" customHeight="1">
      <c r="B41" s="235"/>
      <c r="C41" s="236"/>
      <c r="D41" s="234"/>
      <c r="E41" s="237" t="s">
        <v>103</v>
      </c>
      <c r="F41" s="234"/>
      <c r="G41" s="354" t="s">
        <v>613</v>
      </c>
      <c r="H41" s="354"/>
      <c r="I41" s="354"/>
      <c r="J41" s="354"/>
      <c r="K41" s="232"/>
    </row>
    <row r="42" spans="2:11" ht="15" customHeight="1">
      <c r="B42" s="235"/>
      <c r="C42" s="236"/>
      <c r="D42" s="234"/>
      <c r="E42" s="237" t="s">
        <v>614</v>
      </c>
      <c r="F42" s="234"/>
      <c r="G42" s="354" t="s">
        <v>615</v>
      </c>
      <c r="H42" s="354"/>
      <c r="I42" s="354"/>
      <c r="J42" s="354"/>
      <c r="K42" s="232"/>
    </row>
    <row r="43" spans="2:11" ht="15" customHeight="1">
      <c r="B43" s="235"/>
      <c r="C43" s="236"/>
      <c r="D43" s="234"/>
      <c r="E43" s="237"/>
      <c r="F43" s="234"/>
      <c r="G43" s="354" t="s">
        <v>616</v>
      </c>
      <c r="H43" s="354"/>
      <c r="I43" s="354"/>
      <c r="J43" s="354"/>
      <c r="K43" s="232"/>
    </row>
    <row r="44" spans="2:11" ht="15" customHeight="1">
      <c r="B44" s="235"/>
      <c r="C44" s="236"/>
      <c r="D44" s="234"/>
      <c r="E44" s="237" t="s">
        <v>617</v>
      </c>
      <c r="F44" s="234"/>
      <c r="G44" s="354" t="s">
        <v>618</v>
      </c>
      <c r="H44" s="354"/>
      <c r="I44" s="354"/>
      <c r="J44" s="354"/>
      <c r="K44" s="232"/>
    </row>
    <row r="45" spans="2:11" ht="15" customHeight="1">
      <c r="B45" s="235"/>
      <c r="C45" s="236"/>
      <c r="D45" s="234"/>
      <c r="E45" s="237" t="s">
        <v>105</v>
      </c>
      <c r="F45" s="234"/>
      <c r="G45" s="354" t="s">
        <v>619</v>
      </c>
      <c r="H45" s="354"/>
      <c r="I45" s="354"/>
      <c r="J45" s="354"/>
      <c r="K45" s="232"/>
    </row>
    <row r="46" spans="2:11" ht="12.75" customHeight="1">
      <c r="B46" s="235"/>
      <c r="C46" s="236"/>
      <c r="D46" s="234"/>
      <c r="E46" s="234"/>
      <c r="F46" s="234"/>
      <c r="G46" s="234"/>
      <c r="H46" s="234"/>
      <c r="I46" s="234"/>
      <c r="J46" s="234"/>
      <c r="K46" s="232"/>
    </row>
    <row r="47" spans="2:11" ht="15" customHeight="1">
      <c r="B47" s="235"/>
      <c r="C47" s="236"/>
      <c r="D47" s="354" t="s">
        <v>620</v>
      </c>
      <c r="E47" s="354"/>
      <c r="F47" s="354"/>
      <c r="G47" s="354"/>
      <c r="H47" s="354"/>
      <c r="I47" s="354"/>
      <c r="J47" s="354"/>
      <c r="K47" s="232"/>
    </row>
    <row r="48" spans="2:11" ht="15" customHeight="1">
      <c r="B48" s="235"/>
      <c r="C48" s="236"/>
      <c r="D48" s="236"/>
      <c r="E48" s="354" t="s">
        <v>621</v>
      </c>
      <c r="F48" s="354"/>
      <c r="G48" s="354"/>
      <c r="H48" s="354"/>
      <c r="I48" s="354"/>
      <c r="J48" s="354"/>
      <c r="K48" s="232"/>
    </row>
    <row r="49" spans="2:11" ht="15" customHeight="1">
      <c r="B49" s="235"/>
      <c r="C49" s="236"/>
      <c r="D49" s="236"/>
      <c r="E49" s="354" t="s">
        <v>622</v>
      </c>
      <c r="F49" s="354"/>
      <c r="G49" s="354"/>
      <c r="H49" s="354"/>
      <c r="I49" s="354"/>
      <c r="J49" s="354"/>
      <c r="K49" s="232"/>
    </row>
    <row r="50" spans="2:11" ht="15" customHeight="1">
      <c r="B50" s="235"/>
      <c r="C50" s="236"/>
      <c r="D50" s="236"/>
      <c r="E50" s="354" t="s">
        <v>623</v>
      </c>
      <c r="F50" s="354"/>
      <c r="G50" s="354"/>
      <c r="H50" s="354"/>
      <c r="I50" s="354"/>
      <c r="J50" s="354"/>
      <c r="K50" s="232"/>
    </row>
    <row r="51" spans="2:11" ht="15" customHeight="1">
      <c r="B51" s="235"/>
      <c r="C51" s="236"/>
      <c r="D51" s="354" t="s">
        <v>624</v>
      </c>
      <c r="E51" s="354"/>
      <c r="F51" s="354"/>
      <c r="G51" s="354"/>
      <c r="H51" s="354"/>
      <c r="I51" s="354"/>
      <c r="J51" s="354"/>
      <c r="K51" s="232"/>
    </row>
    <row r="52" spans="2:11" ht="25.5" customHeight="1">
      <c r="B52" s="231"/>
      <c r="C52" s="356" t="s">
        <v>625</v>
      </c>
      <c r="D52" s="356"/>
      <c r="E52" s="356"/>
      <c r="F52" s="356"/>
      <c r="G52" s="356"/>
      <c r="H52" s="356"/>
      <c r="I52" s="356"/>
      <c r="J52" s="356"/>
      <c r="K52" s="232"/>
    </row>
    <row r="53" spans="2:11" ht="5.25" customHeight="1">
      <c r="B53" s="231"/>
      <c r="C53" s="233"/>
      <c r="D53" s="233"/>
      <c r="E53" s="233"/>
      <c r="F53" s="233"/>
      <c r="G53" s="233"/>
      <c r="H53" s="233"/>
      <c r="I53" s="233"/>
      <c r="J53" s="233"/>
      <c r="K53" s="232"/>
    </row>
    <row r="54" spans="2:11" ht="15" customHeight="1">
      <c r="B54" s="231"/>
      <c r="C54" s="354" t="s">
        <v>626</v>
      </c>
      <c r="D54" s="354"/>
      <c r="E54" s="354"/>
      <c r="F54" s="354"/>
      <c r="G54" s="354"/>
      <c r="H54" s="354"/>
      <c r="I54" s="354"/>
      <c r="J54" s="354"/>
      <c r="K54" s="232"/>
    </row>
    <row r="55" spans="2:11" ht="15" customHeight="1">
      <c r="B55" s="231"/>
      <c r="C55" s="354" t="s">
        <v>627</v>
      </c>
      <c r="D55" s="354"/>
      <c r="E55" s="354"/>
      <c r="F55" s="354"/>
      <c r="G55" s="354"/>
      <c r="H55" s="354"/>
      <c r="I55" s="354"/>
      <c r="J55" s="354"/>
      <c r="K55" s="232"/>
    </row>
    <row r="56" spans="2:11" ht="12.75" customHeight="1">
      <c r="B56" s="231"/>
      <c r="C56" s="234"/>
      <c r="D56" s="234"/>
      <c r="E56" s="234"/>
      <c r="F56" s="234"/>
      <c r="G56" s="234"/>
      <c r="H56" s="234"/>
      <c r="I56" s="234"/>
      <c r="J56" s="234"/>
      <c r="K56" s="232"/>
    </row>
    <row r="57" spans="2:11" ht="15" customHeight="1">
      <c r="B57" s="231"/>
      <c r="C57" s="354" t="s">
        <v>628</v>
      </c>
      <c r="D57" s="354"/>
      <c r="E57" s="354"/>
      <c r="F57" s="354"/>
      <c r="G57" s="354"/>
      <c r="H57" s="354"/>
      <c r="I57" s="354"/>
      <c r="J57" s="354"/>
      <c r="K57" s="232"/>
    </row>
    <row r="58" spans="2:11" ht="15" customHeight="1">
      <c r="B58" s="231"/>
      <c r="C58" s="236"/>
      <c r="D58" s="354" t="s">
        <v>629</v>
      </c>
      <c r="E58" s="354"/>
      <c r="F58" s="354"/>
      <c r="G58" s="354"/>
      <c r="H58" s="354"/>
      <c r="I58" s="354"/>
      <c r="J58" s="354"/>
      <c r="K58" s="232"/>
    </row>
    <row r="59" spans="2:11" ht="15" customHeight="1">
      <c r="B59" s="231"/>
      <c r="C59" s="236"/>
      <c r="D59" s="354" t="s">
        <v>630</v>
      </c>
      <c r="E59" s="354"/>
      <c r="F59" s="354"/>
      <c r="G59" s="354"/>
      <c r="H59" s="354"/>
      <c r="I59" s="354"/>
      <c r="J59" s="354"/>
      <c r="K59" s="232"/>
    </row>
    <row r="60" spans="2:11" ht="15" customHeight="1">
      <c r="B60" s="231"/>
      <c r="C60" s="236"/>
      <c r="D60" s="354" t="s">
        <v>631</v>
      </c>
      <c r="E60" s="354"/>
      <c r="F60" s="354"/>
      <c r="G60" s="354"/>
      <c r="H60" s="354"/>
      <c r="I60" s="354"/>
      <c r="J60" s="354"/>
      <c r="K60" s="232"/>
    </row>
    <row r="61" spans="2:11" ht="15" customHeight="1">
      <c r="B61" s="231"/>
      <c r="C61" s="236"/>
      <c r="D61" s="354" t="s">
        <v>632</v>
      </c>
      <c r="E61" s="354"/>
      <c r="F61" s="354"/>
      <c r="G61" s="354"/>
      <c r="H61" s="354"/>
      <c r="I61" s="354"/>
      <c r="J61" s="354"/>
      <c r="K61" s="232"/>
    </row>
    <row r="62" spans="2:11" ht="15" customHeight="1">
      <c r="B62" s="231"/>
      <c r="C62" s="236"/>
      <c r="D62" s="355" t="s">
        <v>633</v>
      </c>
      <c r="E62" s="355"/>
      <c r="F62" s="355"/>
      <c r="G62" s="355"/>
      <c r="H62" s="355"/>
      <c r="I62" s="355"/>
      <c r="J62" s="355"/>
      <c r="K62" s="232"/>
    </row>
    <row r="63" spans="2:11" ht="15" customHeight="1">
      <c r="B63" s="231"/>
      <c r="C63" s="236"/>
      <c r="D63" s="354" t="s">
        <v>634</v>
      </c>
      <c r="E63" s="354"/>
      <c r="F63" s="354"/>
      <c r="G63" s="354"/>
      <c r="H63" s="354"/>
      <c r="I63" s="354"/>
      <c r="J63" s="354"/>
      <c r="K63" s="232"/>
    </row>
    <row r="64" spans="2:11" ht="12.75" customHeight="1">
      <c r="B64" s="231"/>
      <c r="C64" s="236"/>
      <c r="D64" s="236"/>
      <c r="E64" s="239"/>
      <c r="F64" s="236"/>
      <c r="G64" s="236"/>
      <c r="H64" s="236"/>
      <c r="I64" s="236"/>
      <c r="J64" s="236"/>
      <c r="K64" s="232"/>
    </row>
    <row r="65" spans="2:11" ht="15" customHeight="1">
      <c r="B65" s="231"/>
      <c r="C65" s="236"/>
      <c r="D65" s="354" t="s">
        <v>635</v>
      </c>
      <c r="E65" s="354"/>
      <c r="F65" s="354"/>
      <c r="G65" s="354"/>
      <c r="H65" s="354"/>
      <c r="I65" s="354"/>
      <c r="J65" s="354"/>
      <c r="K65" s="232"/>
    </row>
    <row r="66" spans="2:11" ht="15" customHeight="1">
      <c r="B66" s="231"/>
      <c r="C66" s="236"/>
      <c r="D66" s="355" t="s">
        <v>636</v>
      </c>
      <c r="E66" s="355"/>
      <c r="F66" s="355"/>
      <c r="G66" s="355"/>
      <c r="H66" s="355"/>
      <c r="I66" s="355"/>
      <c r="J66" s="355"/>
      <c r="K66" s="232"/>
    </row>
    <row r="67" spans="2:11" ht="15" customHeight="1">
      <c r="B67" s="231"/>
      <c r="C67" s="236"/>
      <c r="D67" s="354" t="s">
        <v>637</v>
      </c>
      <c r="E67" s="354"/>
      <c r="F67" s="354"/>
      <c r="G67" s="354"/>
      <c r="H67" s="354"/>
      <c r="I67" s="354"/>
      <c r="J67" s="354"/>
      <c r="K67" s="232"/>
    </row>
    <row r="68" spans="2:11" ht="15" customHeight="1">
      <c r="B68" s="231"/>
      <c r="C68" s="236"/>
      <c r="D68" s="354" t="s">
        <v>638</v>
      </c>
      <c r="E68" s="354"/>
      <c r="F68" s="354"/>
      <c r="G68" s="354"/>
      <c r="H68" s="354"/>
      <c r="I68" s="354"/>
      <c r="J68" s="354"/>
      <c r="K68" s="232"/>
    </row>
    <row r="69" spans="2:11" ht="15" customHeight="1">
      <c r="B69" s="231"/>
      <c r="C69" s="236"/>
      <c r="D69" s="354" t="s">
        <v>639</v>
      </c>
      <c r="E69" s="354"/>
      <c r="F69" s="354"/>
      <c r="G69" s="354"/>
      <c r="H69" s="354"/>
      <c r="I69" s="354"/>
      <c r="J69" s="354"/>
      <c r="K69" s="232"/>
    </row>
    <row r="70" spans="2:11" ht="15" customHeight="1">
      <c r="B70" s="231"/>
      <c r="C70" s="236"/>
      <c r="D70" s="354" t="s">
        <v>640</v>
      </c>
      <c r="E70" s="354"/>
      <c r="F70" s="354"/>
      <c r="G70" s="354"/>
      <c r="H70" s="354"/>
      <c r="I70" s="354"/>
      <c r="J70" s="354"/>
      <c r="K70" s="232"/>
    </row>
    <row r="71" spans="2:11" ht="12.75" customHeight="1">
      <c r="B71" s="240"/>
      <c r="C71" s="241"/>
      <c r="D71" s="241"/>
      <c r="E71" s="241"/>
      <c r="F71" s="241"/>
      <c r="G71" s="241"/>
      <c r="H71" s="241"/>
      <c r="I71" s="241"/>
      <c r="J71" s="241"/>
      <c r="K71" s="242"/>
    </row>
    <row r="72" spans="2:11" ht="18.75" customHeight="1">
      <c r="B72" s="243"/>
      <c r="C72" s="243"/>
      <c r="D72" s="243"/>
      <c r="E72" s="243"/>
      <c r="F72" s="243"/>
      <c r="G72" s="243"/>
      <c r="H72" s="243"/>
      <c r="I72" s="243"/>
      <c r="J72" s="243"/>
      <c r="K72" s="244"/>
    </row>
    <row r="73" spans="2:11" ht="18.75" customHeight="1">
      <c r="B73" s="244"/>
      <c r="C73" s="244"/>
      <c r="D73" s="244"/>
      <c r="E73" s="244"/>
      <c r="F73" s="244"/>
      <c r="G73" s="244"/>
      <c r="H73" s="244"/>
      <c r="I73" s="244"/>
      <c r="J73" s="244"/>
      <c r="K73" s="244"/>
    </row>
    <row r="74" spans="2:11" ht="7.5" customHeight="1">
      <c r="B74" s="245"/>
      <c r="C74" s="246"/>
      <c r="D74" s="246"/>
      <c r="E74" s="246"/>
      <c r="F74" s="246"/>
      <c r="G74" s="246"/>
      <c r="H74" s="246"/>
      <c r="I74" s="246"/>
      <c r="J74" s="246"/>
      <c r="K74" s="247"/>
    </row>
    <row r="75" spans="2:11" ht="45" customHeight="1">
      <c r="B75" s="248"/>
      <c r="C75" s="353" t="s">
        <v>641</v>
      </c>
      <c r="D75" s="353"/>
      <c r="E75" s="353"/>
      <c r="F75" s="353"/>
      <c r="G75" s="353"/>
      <c r="H75" s="353"/>
      <c r="I75" s="353"/>
      <c r="J75" s="353"/>
      <c r="K75" s="249"/>
    </row>
    <row r="76" spans="2:11" ht="17.25" customHeight="1">
      <c r="B76" s="248"/>
      <c r="C76" s="250" t="s">
        <v>642</v>
      </c>
      <c r="D76" s="250"/>
      <c r="E76" s="250"/>
      <c r="F76" s="250" t="s">
        <v>643</v>
      </c>
      <c r="G76" s="251"/>
      <c r="H76" s="250" t="s">
        <v>53</v>
      </c>
      <c r="I76" s="250" t="s">
        <v>56</v>
      </c>
      <c r="J76" s="250" t="s">
        <v>644</v>
      </c>
      <c r="K76" s="249"/>
    </row>
    <row r="77" spans="2:11" ht="17.25" customHeight="1">
      <c r="B77" s="248"/>
      <c r="C77" s="252" t="s">
        <v>645</v>
      </c>
      <c r="D77" s="252"/>
      <c r="E77" s="252"/>
      <c r="F77" s="253" t="s">
        <v>646</v>
      </c>
      <c r="G77" s="254"/>
      <c r="H77" s="252"/>
      <c r="I77" s="252"/>
      <c r="J77" s="252" t="s">
        <v>647</v>
      </c>
      <c r="K77" s="249"/>
    </row>
    <row r="78" spans="2:11" ht="5.25" customHeight="1">
      <c r="B78" s="248"/>
      <c r="C78" s="255"/>
      <c r="D78" s="255"/>
      <c r="E78" s="255"/>
      <c r="F78" s="255"/>
      <c r="G78" s="256"/>
      <c r="H78" s="255"/>
      <c r="I78" s="255"/>
      <c r="J78" s="255"/>
      <c r="K78" s="249"/>
    </row>
    <row r="79" spans="2:11" ht="15" customHeight="1">
      <c r="B79" s="248"/>
      <c r="C79" s="237" t="s">
        <v>52</v>
      </c>
      <c r="D79" s="255"/>
      <c r="E79" s="255"/>
      <c r="F79" s="257" t="s">
        <v>648</v>
      </c>
      <c r="G79" s="256"/>
      <c r="H79" s="237" t="s">
        <v>649</v>
      </c>
      <c r="I79" s="237" t="s">
        <v>650</v>
      </c>
      <c r="J79" s="237">
        <v>20</v>
      </c>
      <c r="K79" s="249"/>
    </row>
    <row r="80" spans="2:11" ht="15" customHeight="1">
      <c r="B80" s="248"/>
      <c r="C80" s="237" t="s">
        <v>651</v>
      </c>
      <c r="D80" s="237"/>
      <c r="E80" s="237"/>
      <c r="F80" s="257" t="s">
        <v>648</v>
      </c>
      <c r="G80" s="256"/>
      <c r="H80" s="237" t="s">
        <v>652</v>
      </c>
      <c r="I80" s="237" t="s">
        <v>650</v>
      </c>
      <c r="J80" s="237">
        <v>120</v>
      </c>
      <c r="K80" s="249"/>
    </row>
    <row r="81" spans="2:11" ht="15" customHeight="1">
      <c r="B81" s="258"/>
      <c r="C81" s="237" t="s">
        <v>653</v>
      </c>
      <c r="D81" s="237"/>
      <c r="E81" s="237"/>
      <c r="F81" s="257" t="s">
        <v>654</v>
      </c>
      <c r="G81" s="256"/>
      <c r="H81" s="237" t="s">
        <v>655</v>
      </c>
      <c r="I81" s="237" t="s">
        <v>650</v>
      </c>
      <c r="J81" s="237">
        <v>50</v>
      </c>
      <c r="K81" s="249"/>
    </row>
    <row r="82" spans="2:11" ht="15" customHeight="1">
      <c r="B82" s="258"/>
      <c r="C82" s="237" t="s">
        <v>656</v>
      </c>
      <c r="D82" s="237"/>
      <c r="E82" s="237"/>
      <c r="F82" s="257" t="s">
        <v>648</v>
      </c>
      <c r="G82" s="256"/>
      <c r="H82" s="237" t="s">
        <v>657</v>
      </c>
      <c r="I82" s="237" t="s">
        <v>658</v>
      </c>
      <c r="J82" s="237"/>
      <c r="K82" s="249"/>
    </row>
    <row r="83" spans="2:11" ht="15" customHeight="1">
      <c r="B83" s="258"/>
      <c r="C83" s="259" t="s">
        <v>659</v>
      </c>
      <c r="D83" s="259"/>
      <c r="E83" s="259"/>
      <c r="F83" s="260" t="s">
        <v>654</v>
      </c>
      <c r="G83" s="259"/>
      <c r="H83" s="259" t="s">
        <v>660</v>
      </c>
      <c r="I83" s="259" t="s">
        <v>650</v>
      </c>
      <c r="J83" s="259">
        <v>15</v>
      </c>
      <c r="K83" s="249"/>
    </row>
    <row r="84" spans="2:11" ht="15" customHeight="1">
      <c r="B84" s="258"/>
      <c r="C84" s="259" t="s">
        <v>661</v>
      </c>
      <c r="D84" s="259"/>
      <c r="E84" s="259"/>
      <c r="F84" s="260" t="s">
        <v>654</v>
      </c>
      <c r="G84" s="259"/>
      <c r="H84" s="259" t="s">
        <v>662</v>
      </c>
      <c r="I84" s="259" t="s">
        <v>650</v>
      </c>
      <c r="J84" s="259">
        <v>15</v>
      </c>
      <c r="K84" s="249"/>
    </row>
    <row r="85" spans="2:11" ht="15" customHeight="1">
      <c r="B85" s="258"/>
      <c r="C85" s="259" t="s">
        <v>663</v>
      </c>
      <c r="D85" s="259"/>
      <c r="E85" s="259"/>
      <c r="F85" s="260" t="s">
        <v>654</v>
      </c>
      <c r="G85" s="259"/>
      <c r="H85" s="259" t="s">
        <v>664</v>
      </c>
      <c r="I85" s="259" t="s">
        <v>650</v>
      </c>
      <c r="J85" s="259">
        <v>20</v>
      </c>
      <c r="K85" s="249"/>
    </row>
    <row r="86" spans="2:11" ht="15" customHeight="1">
      <c r="B86" s="258"/>
      <c r="C86" s="259" t="s">
        <v>665</v>
      </c>
      <c r="D86" s="259"/>
      <c r="E86" s="259"/>
      <c r="F86" s="260" t="s">
        <v>654</v>
      </c>
      <c r="G86" s="259"/>
      <c r="H86" s="259" t="s">
        <v>666</v>
      </c>
      <c r="I86" s="259" t="s">
        <v>650</v>
      </c>
      <c r="J86" s="259">
        <v>20</v>
      </c>
      <c r="K86" s="249"/>
    </row>
    <row r="87" spans="2:11" ht="15" customHeight="1">
      <c r="B87" s="258"/>
      <c r="C87" s="237" t="s">
        <v>667</v>
      </c>
      <c r="D87" s="237"/>
      <c r="E87" s="237"/>
      <c r="F87" s="257" t="s">
        <v>654</v>
      </c>
      <c r="G87" s="256"/>
      <c r="H87" s="237" t="s">
        <v>668</v>
      </c>
      <c r="I87" s="237" t="s">
        <v>650</v>
      </c>
      <c r="J87" s="237">
        <v>50</v>
      </c>
      <c r="K87" s="249"/>
    </row>
    <row r="88" spans="2:11" ht="15" customHeight="1">
      <c r="B88" s="258"/>
      <c r="C88" s="237" t="s">
        <v>669</v>
      </c>
      <c r="D88" s="237"/>
      <c r="E88" s="237"/>
      <c r="F88" s="257" t="s">
        <v>654</v>
      </c>
      <c r="G88" s="256"/>
      <c r="H88" s="237" t="s">
        <v>670</v>
      </c>
      <c r="I88" s="237" t="s">
        <v>650</v>
      </c>
      <c r="J88" s="237">
        <v>20</v>
      </c>
      <c r="K88" s="249"/>
    </row>
    <row r="89" spans="2:11" ht="15" customHeight="1">
      <c r="B89" s="258"/>
      <c r="C89" s="237" t="s">
        <v>671</v>
      </c>
      <c r="D89" s="237"/>
      <c r="E89" s="237"/>
      <c r="F89" s="257" t="s">
        <v>654</v>
      </c>
      <c r="G89" s="256"/>
      <c r="H89" s="237" t="s">
        <v>672</v>
      </c>
      <c r="I89" s="237" t="s">
        <v>650</v>
      </c>
      <c r="J89" s="237">
        <v>20</v>
      </c>
      <c r="K89" s="249"/>
    </row>
    <row r="90" spans="2:11" ht="15" customHeight="1">
      <c r="B90" s="258"/>
      <c r="C90" s="237" t="s">
        <v>673</v>
      </c>
      <c r="D90" s="237"/>
      <c r="E90" s="237"/>
      <c r="F90" s="257" t="s">
        <v>654</v>
      </c>
      <c r="G90" s="256"/>
      <c r="H90" s="237" t="s">
        <v>674</v>
      </c>
      <c r="I90" s="237" t="s">
        <v>650</v>
      </c>
      <c r="J90" s="237">
        <v>50</v>
      </c>
      <c r="K90" s="249"/>
    </row>
    <row r="91" spans="2:11" ht="15" customHeight="1">
      <c r="B91" s="258"/>
      <c r="C91" s="237" t="s">
        <v>675</v>
      </c>
      <c r="D91" s="237"/>
      <c r="E91" s="237"/>
      <c r="F91" s="257" t="s">
        <v>654</v>
      </c>
      <c r="G91" s="256"/>
      <c r="H91" s="237" t="s">
        <v>675</v>
      </c>
      <c r="I91" s="237" t="s">
        <v>650</v>
      </c>
      <c r="J91" s="237">
        <v>50</v>
      </c>
      <c r="K91" s="249"/>
    </row>
    <row r="92" spans="2:11" ht="15" customHeight="1">
      <c r="B92" s="258"/>
      <c r="C92" s="237" t="s">
        <v>676</v>
      </c>
      <c r="D92" s="237"/>
      <c r="E92" s="237"/>
      <c r="F92" s="257" t="s">
        <v>654</v>
      </c>
      <c r="G92" s="256"/>
      <c r="H92" s="237" t="s">
        <v>677</v>
      </c>
      <c r="I92" s="237" t="s">
        <v>650</v>
      </c>
      <c r="J92" s="237">
        <v>255</v>
      </c>
      <c r="K92" s="249"/>
    </row>
    <row r="93" spans="2:11" ht="15" customHeight="1">
      <c r="B93" s="258"/>
      <c r="C93" s="237" t="s">
        <v>678</v>
      </c>
      <c r="D93" s="237"/>
      <c r="E93" s="237"/>
      <c r="F93" s="257" t="s">
        <v>648</v>
      </c>
      <c r="G93" s="256"/>
      <c r="H93" s="237" t="s">
        <v>679</v>
      </c>
      <c r="I93" s="237" t="s">
        <v>680</v>
      </c>
      <c r="J93" s="237"/>
      <c r="K93" s="249"/>
    </row>
    <row r="94" spans="2:11" ht="15" customHeight="1">
      <c r="B94" s="258"/>
      <c r="C94" s="237" t="s">
        <v>681</v>
      </c>
      <c r="D94" s="237"/>
      <c r="E94" s="237"/>
      <c r="F94" s="257" t="s">
        <v>648</v>
      </c>
      <c r="G94" s="256"/>
      <c r="H94" s="237" t="s">
        <v>682</v>
      </c>
      <c r="I94" s="237" t="s">
        <v>683</v>
      </c>
      <c r="J94" s="237"/>
      <c r="K94" s="249"/>
    </row>
    <row r="95" spans="2:11" ht="15" customHeight="1">
      <c r="B95" s="258"/>
      <c r="C95" s="237" t="s">
        <v>684</v>
      </c>
      <c r="D95" s="237"/>
      <c r="E95" s="237"/>
      <c r="F95" s="257" t="s">
        <v>648</v>
      </c>
      <c r="G95" s="256"/>
      <c r="H95" s="237" t="s">
        <v>684</v>
      </c>
      <c r="I95" s="237" t="s">
        <v>683</v>
      </c>
      <c r="J95" s="237"/>
      <c r="K95" s="249"/>
    </row>
    <row r="96" spans="2:11" ht="15" customHeight="1">
      <c r="B96" s="258"/>
      <c r="C96" s="237" t="s">
        <v>37</v>
      </c>
      <c r="D96" s="237"/>
      <c r="E96" s="237"/>
      <c r="F96" s="257" t="s">
        <v>648</v>
      </c>
      <c r="G96" s="256"/>
      <c r="H96" s="237" t="s">
        <v>685</v>
      </c>
      <c r="I96" s="237" t="s">
        <v>683</v>
      </c>
      <c r="J96" s="237"/>
      <c r="K96" s="249"/>
    </row>
    <row r="97" spans="2:11" ht="15" customHeight="1">
      <c r="B97" s="258"/>
      <c r="C97" s="237" t="s">
        <v>47</v>
      </c>
      <c r="D97" s="237"/>
      <c r="E97" s="237"/>
      <c r="F97" s="257" t="s">
        <v>648</v>
      </c>
      <c r="G97" s="256"/>
      <c r="H97" s="237" t="s">
        <v>686</v>
      </c>
      <c r="I97" s="237" t="s">
        <v>683</v>
      </c>
      <c r="J97" s="237"/>
      <c r="K97" s="249"/>
    </row>
    <row r="98" spans="2:11" ht="15" customHeight="1">
      <c r="B98" s="261"/>
      <c r="C98" s="262"/>
      <c r="D98" s="262"/>
      <c r="E98" s="262"/>
      <c r="F98" s="262"/>
      <c r="G98" s="262"/>
      <c r="H98" s="262"/>
      <c r="I98" s="262"/>
      <c r="J98" s="262"/>
      <c r="K98" s="263"/>
    </row>
    <row r="99" spans="2:11" ht="18.75" customHeight="1">
      <c r="B99" s="264"/>
      <c r="C99" s="265"/>
      <c r="D99" s="265"/>
      <c r="E99" s="265"/>
      <c r="F99" s="265"/>
      <c r="G99" s="265"/>
      <c r="H99" s="265"/>
      <c r="I99" s="265"/>
      <c r="J99" s="265"/>
      <c r="K99" s="264"/>
    </row>
    <row r="100" spans="2:11" ht="18.75" customHeight="1">
      <c r="B100" s="244"/>
      <c r="C100" s="244"/>
      <c r="D100" s="244"/>
      <c r="E100" s="244"/>
      <c r="F100" s="244"/>
      <c r="G100" s="244"/>
      <c r="H100" s="244"/>
      <c r="I100" s="244"/>
      <c r="J100" s="244"/>
      <c r="K100" s="244"/>
    </row>
    <row r="101" spans="2:11" ht="7.5" customHeight="1">
      <c r="B101" s="245"/>
      <c r="C101" s="246"/>
      <c r="D101" s="246"/>
      <c r="E101" s="246"/>
      <c r="F101" s="246"/>
      <c r="G101" s="246"/>
      <c r="H101" s="246"/>
      <c r="I101" s="246"/>
      <c r="J101" s="246"/>
      <c r="K101" s="247"/>
    </row>
    <row r="102" spans="2:11" ht="45" customHeight="1">
      <c r="B102" s="248"/>
      <c r="C102" s="353" t="s">
        <v>687</v>
      </c>
      <c r="D102" s="353"/>
      <c r="E102" s="353"/>
      <c r="F102" s="353"/>
      <c r="G102" s="353"/>
      <c r="H102" s="353"/>
      <c r="I102" s="353"/>
      <c r="J102" s="353"/>
      <c r="K102" s="249"/>
    </row>
    <row r="103" spans="2:11" ht="17.25" customHeight="1">
      <c r="B103" s="248"/>
      <c r="C103" s="250" t="s">
        <v>642</v>
      </c>
      <c r="D103" s="250"/>
      <c r="E103" s="250"/>
      <c r="F103" s="250" t="s">
        <v>643</v>
      </c>
      <c r="G103" s="251"/>
      <c r="H103" s="250" t="s">
        <v>53</v>
      </c>
      <c r="I103" s="250" t="s">
        <v>56</v>
      </c>
      <c r="J103" s="250" t="s">
        <v>644</v>
      </c>
      <c r="K103" s="249"/>
    </row>
    <row r="104" spans="2:11" ht="17.25" customHeight="1">
      <c r="B104" s="248"/>
      <c r="C104" s="252" t="s">
        <v>645</v>
      </c>
      <c r="D104" s="252"/>
      <c r="E104" s="252"/>
      <c r="F104" s="253" t="s">
        <v>646</v>
      </c>
      <c r="G104" s="254"/>
      <c r="H104" s="252"/>
      <c r="I104" s="252"/>
      <c r="J104" s="252" t="s">
        <v>647</v>
      </c>
      <c r="K104" s="249"/>
    </row>
    <row r="105" spans="2:11" ht="5.25" customHeight="1">
      <c r="B105" s="248"/>
      <c r="C105" s="250"/>
      <c r="D105" s="250"/>
      <c r="E105" s="250"/>
      <c r="F105" s="250"/>
      <c r="G105" s="266"/>
      <c r="H105" s="250"/>
      <c r="I105" s="250"/>
      <c r="J105" s="250"/>
      <c r="K105" s="249"/>
    </row>
    <row r="106" spans="2:11" ht="15" customHeight="1">
      <c r="B106" s="248"/>
      <c r="C106" s="237" t="s">
        <v>52</v>
      </c>
      <c r="D106" s="255"/>
      <c r="E106" s="255"/>
      <c r="F106" s="257" t="s">
        <v>648</v>
      </c>
      <c r="G106" s="266"/>
      <c r="H106" s="237" t="s">
        <v>688</v>
      </c>
      <c r="I106" s="237" t="s">
        <v>650</v>
      </c>
      <c r="J106" s="237">
        <v>20</v>
      </c>
      <c r="K106" s="249"/>
    </row>
    <row r="107" spans="2:11" ht="15" customHeight="1">
      <c r="B107" s="248"/>
      <c r="C107" s="237" t="s">
        <v>651</v>
      </c>
      <c r="D107" s="237"/>
      <c r="E107" s="237"/>
      <c r="F107" s="257" t="s">
        <v>648</v>
      </c>
      <c r="G107" s="237"/>
      <c r="H107" s="237" t="s">
        <v>688</v>
      </c>
      <c r="I107" s="237" t="s">
        <v>650</v>
      </c>
      <c r="J107" s="237">
        <v>120</v>
      </c>
      <c r="K107" s="249"/>
    </row>
    <row r="108" spans="2:11" ht="15" customHeight="1">
      <c r="B108" s="258"/>
      <c r="C108" s="237" t="s">
        <v>653</v>
      </c>
      <c r="D108" s="237"/>
      <c r="E108" s="237"/>
      <c r="F108" s="257" t="s">
        <v>654</v>
      </c>
      <c r="G108" s="237"/>
      <c r="H108" s="237" t="s">
        <v>688</v>
      </c>
      <c r="I108" s="237" t="s">
        <v>650</v>
      </c>
      <c r="J108" s="237">
        <v>50</v>
      </c>
      <c r="K108" s="249"/>
    </row>
    <row r="109" spans="2:11" ht="15" customHeight="1">
      <c r="B109" s="258"/>
      <c r="C109" s="237" t="s">
        <v>656</v>
      </c>
      <c r="D109" s="237"/>
      <c r="E109" s="237"/>
      <c r="F109" s="257" t="s">
        <v>648</v>
      </c>
      <c r="G109" s="237"/>
      <c r="H109" s="237" t="s">
        <v>688</v>
      </c>
      <c r="I109" s="237" t="s">
        <v>658</v>
      </c>
      <c r="J109" s="237"/>
      <c r="K109" s="249"/>
    </row>
    <row r="110" spans="2:11" ht="15" customHeight="1">
      <c r="B110" s="258"/>
      <c r="C110" s="237" t="s">
        <v>667</v>
      </c>
      <c r="D110" s="237"/>
      <c r="E110" s="237"/>
      <c r="F110" s="257" t="s">
        <v>654</v>
      </c>
      <c r="G110" s="237"/>
      <c r="H110" s="237" t="s">
        <v>688</v>
      </c>
      <c r="I110" s="237" t="s">
        <v>650</v>
      </c>
      <c r="J110" s="237">
        <v>50</v>
      </c>
      <c r="K110" s="249"/>
    </row>
    <row r="111" spans="2:11" ht="15" customHeight="1">
      <c r="B111" s="258"/>
      <c r="C111" s="237" t="s">
        <v>675</v>
      </c>
      <c r="D111" s="237"/>
      <c r="E111" s="237"/>
      <c r="F111" s="257" t="s">
        <v>654</v>
      </c>
      <c r="G111" s="237"/>
      <c r="H111" s="237" t="s">
        <v>688</v>
      </c>
      <c r="I111" s="237" t="s">
        <v>650</v>
      </c>
      <c r="J111" s="237">
        <v>50</v>
      </c>
      <c r="K111" s="249"/>
    </row>
    <row r="112" spans="2:11" ht="15" customHeight="1">
      <c r="B112" s="258"/>
      <c r="C112" s="237" t="s">
        <v>673</v>
      </c>
      <c r="D112" s="237"/>
      <c r="E112" s="237"/>
      <c r="F112" s="257" t="s">
        <v>654</v>
      </c>
      <c r="G112" s="237"/>
      <c r="H112" s="237" t="s">
        <v>688</v>
      </c>
      <c r="I112" s="237" t="s">
        <v>650</v>
      </c>
      <c r="J112" s="237">
        <v>50</v>
      </c>
      <c r="K112" s="249"/>
    </row>
    <row r="113" spans="2:11" ht="15" customHeight="1">
      <c r="B113" s="258"/>
      <c r="C113" s="237" t="s">
        <v>52</v>
      </c>
      <c r="D113" s="237"/>
      <c r="E113" s="237"/>
      <c r="F113" s="257" t="s">
        <v>648</v>
      </c>
      <c r="G113" s="237"/>
      <c r="H113" s="237" t="s">
        <v>689</v>
      </c>
      <c r="I113" s="237" t="s">
        <v>650</v>
      </c>
      <c r="J113" s="237">
        <v>20</v>
      </c>
      <c r="K113" s="249"/>
    </row>
    <row r="114" spans="2:11" ht="15" customHeight="1">
      <c r="B114" s="258"/>
      <c r="C114" s="237" t="s">
        <v>690</v>
      </c>
      <c r="D114" s="237"/>
      <c r="E114" s="237"/>
      <c r="F114" s="257" t="s">
        <v>648</v>
      </c>
      <c r="G114" s="237"/>
      <c r="H114" s="237" t="s">
        <v>691</v>
      </c>
      <c r="I114" s="237" t="s">
        <v>650</v>
      </c>
      <c r="J114" s="237">
        <v>120</v>
      </c>
      <c r="K114" s="249"/>
    </row>
    <row r="115" spans="2:11" ht="15" customHeight="1">
      <c r="B115" s="258"/>
      <c r="C115" s="237" t="s">
        <v>37</v>
      </c>
      <c r="D115" s="237"/>
      <c r="E115" s="237"/>
      <c r="F115" s="257" t="s">
        <v>648</v>
      </c>
      <c r="G115" s="237"/>
      <c r="H115" s="237" t="s">
        <v>692</v>
      </c>
      <c r="I115" s="237" t="s">
        <v>683</v>
      </c>
      <c r="J115" s="237"/>
      <c r="K115" s="249"/>
    </row>
    <row r="116" spans="2:11" ht="15" customHeight="1">
      <c r="B116" s="258"/>
      <c r="C116" s="237" t="s">
        <v>47</v>
      </c>
      <c r="D116" s="237"/>
      <c r="E116" s="237"/>
      <c r="F116" s="257" t="s">
        <v>648</v>
      </c>
      <c r="G116" s="237"/>
      <c r="H116" s="237" t="s">
        <v>693</v>
      </c>
      <c r="I116" s="237" t="s">
        <v>683</v>
      </c>
      <c r="J116" s="237"/>
      <c r="K116" s="249"/>
    </row>
    <row r="117" spans="2:11" ht="15" customHeight="1">
      <c r="B117" s="258"/>
      <c r="C117" s="237" t="s">
        <v>56</v>
      </c>
      <c r="D117" s="237"/>
      <c r="E117" s="237"/>
      <c r="F117" s="257" t="s">
        <v>648</v>
      </c>
      <c r="G117" s="237"/>
      <c r="H117" s="237" t="s">
        <v>694</v>
      </c>
      <c r="I117" s="237" t="s">
        <v>695</v>
      </c>
      <c r="J117" s="237"/>
      <c r="K117" s="249"/>
    </row>
    <row r="118" spans="2:11" ht="15" customHeight="1">
      <c r="B118" s="261"/>
      <c r="C118" s="267"/>
      <c r="D118" s="267"/>
      <c r="E118" s="267"/>
      <c r="F118" s="267"/>
      <c r="G118" s="267"/>
      <c r="H118" s="267"/>
      <c r="I118" s="267"/>
      <c r="J118" s="267"/>
      <c r="K118" s="263"/>
    </row>
    <row r="119" spans="2:11" ht="18.75" customHeight="1">
      <c r="B119" s="268"/>
      <c r="C119" s="234"/>
      <c r="D119" s="234"/>
      <c r="E119" s="234"/>
      <c r="F119" s="269"/>
      <c r="G119" s="234"/>
      <c r="H119" s="234"/>
      <c r="I119" s="234"/>
      <c r="J119" s="234"/>
      <c r="K119" s="268"/>
    </row>
    <row r="120" spans="2:11" ht="18.75" customHeight="1">
      <c r="B120" s="244"/>
      <c r="C120" s="244"/>
      <c r="D120" s="244"/>
      <c r="E120" s="244"/>
      <c r="F120" s="244"/>
      <c r="G120" s="244"/>
      <c r="H120" s="244"/>
      <c r="I120" s="244"/>
      <c r="J120" s="244"/>
      <c r="K120" s="244"/>
    </row>
    <row r="121" spans="2:11" ht="7.5" customHeight="1">
      <c r="B121" s="270"/>
      <c r="C121" s="271"/>
      <c r="D121" s="271"/>
      <c r="E121" s="271"/>
      <c r="F121" s="271"/>
      <c r="G121" s="271"/>
      <c r="H121" s="271"/>
      <c r="I121" s="271"/>
      <c r="J121" s="271"/>
      <c r="K121" s="272"/>
    </row>
    <row r="122" spans="2:11" ht="45" customHeight="1">
      <c r="B122" s="273"/>
      <c r="C122" s="352" t="s">
        <v>696</v>
      </c>
      <c r="D122" s="352"/>
      <c r="E122" s="352"/>
      <c r="F122" s="352"/>
      <c r="G122" s="352"/>
      <c r="H122" s="352"/>
      <c r="I122" s="352"/>
      <c r="J122" s="352"/>
      <c r="K122" s="274"/>
    </row>
    <row r="123" spans="2:11" ht="17.25" customHeight="1">
      <c r="B123" s="275"/>
      <c r="C123" s="250" t="s">
        <v>642</v>
      </c>
      <c r="D123" s="250"/>
      <c r="E123" s="250"/>
      <c r="F123" s="250" t="s">
        <v>643</v>
      </c>
      <c r="G123" s="251"/>
      <c r="H123" s="250" t="s">
        <v>53</v>
      </c>
      <c r="I123" s="250" t="s">
        <v>56</v>
      </c>
      <c r="J123" s="250" t="s">
        <v>644</v>
      </c>
      <c r="K123" s="276"/>
    </row>
    <row r="124" spans="2:11" ht="17.25" customHeight="1">
      <c r="B124" s="275"/>
      <c r="C124" s="252" t="s">
        <v>645</v>
      </c>
      <c r="D124" s="252"/>
      <c r="E124" s="252"/>
      <c r="F124" s="253" t="s">
        <v>646</v>
      </c>
      <c r="G124" s="254"/>
      <c r="H124" s="252"/>
      <c r="I124" s="252"/>
      <c r="J124" s="252" t="s">
        <v>647</v>
      </c>
      <c r="K124" s="276"/>
    </row>
    <row r="125" spans="2:11" ht="5.25" customHeight="1">
      <c r="B125" s="277"/>
      <c r="C125" s="255"/>
      <c r="D125" s="255"/>
      <c r="E125" s="255"/>
      <c r="F125" s="255"/>
      <c r="G125" s="237"/>
      <c r="H125" s="255"/>
      <c r="I125" s="255"/>
      <c r="J125" s="255"/>
      <c r="K125" s="278"/>
    </row>
    <row r="126" spans="2:11" ht="15" customHeight="1">
      <c r="B126" s="277"/>
      <c r="C126" s="237" t="s">
        <v>651</v>
      </c>
      <c r="D126" s="255"/>
      <c r="E126" s="255"/>
      <c r="F126" s="257" t="s">
        <v>648</v>
      </c>
      <c r="G126" s="237"/>
      <c r="H126" s="237" t="s">
        <v>688</v>
      </c>
      <c r="I126" s="237" t="s">
        <v>650</v>
      </c>
      <c r="J126" s="237">
        <v>120</v>
      </c>
      <c r="K126" s="279"/>
    </row>
    <row r="127" spans="2:11" ht="15" customHeight="1">
      <c r="B127" s="277"/>
      <c r="C127" s="237" t="s">
        <v>697</v>
      </c>
      <c r="D127" s="237"/>
      <c r="E127" s="237"/>
      <c r="F127" s="257" t="s">
        <v>648</v>
      </c>
      <c r="G127" s="237"/>
      <c r="H127" s="237" t="s">
        <v>698</v>
      </c>
      <c r="I127" s="237" t="s">
        <v>650</v>
      </c>
      <c r="J127" s="237" t="s">
        <v>699</v>
      </c>
      <c r="K127" s="279"/>
    </row>
    <row r="128" spans="2:11" ht="15" customHeight="1">
      <c r="B128" s="277"/>
      <c r="C128" s="237" t="s">
        <v>596</v>
      </c>
      <c r="D128" s="237"/>
      <c r="E128" s="237"/>
      <c r="F128" s="257" t="s">
        <v>648</v>
      </c>
      <c r="G128" s="237"/>
      <c r="H128" s="237" t="s">
        <v>700</v>
      </c>
      <c r="I128" s="237" t="s">
        <v>650</v>
      </c>
      <c r="J128" s="237" t="s">
        <v>699</v>
      </c>
      <c r="K128" s="279"/>
    </row>
    <row r="129" spans="2:11" ht="15" customHeight="1">
      <c r="B129" s="277"/>
      <c r="C129" s="237" t="s">
        <v>659</v>
      </c>
      <c r="D129" s="237"/>
      <c r="E129" s="237"/>
      <c r="F129" s="257" t="s">
        <v>654</v>
      </c>
      <c r="G129" s="237"/>
      <c r="H129" s="237" t="s">
        <v>660</v>
      </c>
      <c r="I129" s="237" t="s">
        <v>650</v>
      </c>
      <c r="J129" s="237">
        <v>15</v>
      </c>
      <c r="K129" s="279"/>
    </row>
    <row r="130" spans="2:11" ht="15" customHeight="1">
      <c r="B130" s="277"/>
      <c r="C130" s="259" t="s">
        <v>661</v>
      </c>
      <c r="D130" s="259"/>
      <c r="E130" s="259"/>
      <c r="F130" s="260" t="s">
        <v>654</v>
      </c>
      <c r="G130" s="259"/>
      <c r="H130" s="259" t="s">
        <v>662</v>
      </c>
      <c r="I130" s="259" t="s">
        <v>650</v>
      </c>
      <c r="J130" s="259">
        <v>15</v>
      </c>
      <c r="K130" s="279"/>
    </row>
    <row r="131" spans="2:11" ht="15" customHeight="1">
      <c r="B131" s="277"/>
      <c r="C131" s="259" t="s">
        <v>663</v>
      </c>
      <c r="D131" s="259"/>
      <c r="E131" s="259"/>
      <c r="F131" s="260" t="s">
        <v>654</v>
      </c>
      <c r="G131" s="259"/>
      <c r="H131" s="259" t="s">
        <v>664</v>
      </c>
      <c r="I131" s="259" t="s">
        <v>650</v>
      </c>
      <c r="J131" s="259">
        <v>20</v>
      </c>
      <c r="K131" s="279"/>
    </row>
    <row r="132" spans="2:11" ht="15" customHeight="1">
      <c r="B132" s="277"/>
      <c r="C132" s="259" t="s">
        <v>665</v>
      </c>
      <c r="D132" s="259"/>
      <c r="E132" s="259"/>
      <c r="F132" s="260" t="s">
        <v>654</v>
      </c>
      <c r="G132" s="259"/>
      <c r="H132" s="259" t="s">
        <v>666</v>
      </c>
      <c r="I132" s="259" t="s">
        <v>650</v>
      </c>
      <c r="J132" s="259">
        <v>20</v>
      </c>
      <c r="K132" s="279"/>
    </row>
    <row r="133" spans="2:11" ht="15" customHeight="1">
      <c r="B133" s="277"/>
      <c r="C133" s="237" t="s">
        <v>653</v>
      </c>
      <c r="D133" s="237"/>
      <c r="E133" s="237"/>
      <c r="F133" s="257" t="s">
        <v>654</v>
      </c>
      <c r="G133" s="237"/>
      <c r="H133" s="237" t="s">
        <v>688</v>
      </c>
      <c r="I133" s="237" t="s">
        <v>650</v>
      </c>
      <c r="J133" s="237">
        <v>50</v>
      </c>
      <c r="K133" s="279"/>
    </row>
    <row r="134" spans="2:11" ht="15" customHeight="1">
      <c r="B134" s="277"/>
      <c r="C134" s="237" t="s">
        <v>667</v>
      </c>
      <c r="D134" s="237"/>
      <c r="E134" s="237"/>
      <c r="F134" s="257" t="s">
        <v>654</v>
      </c>
      <c r="G134" s="237"/>
      <c r="H134" s="237" t="s">
        <v>688</v>
      </c>
      <c r="I134" s="237" t="s">
        <v>650</v>
      </c>
      <c r="J134" s="237">
        <v>50</v>
      </c>
      <c r="K134" s="279"/>
    </row>
    <row r="135" spans="2:11" ht="15" customHeight="1">
      <c r="B135" s="277"/>
      <c r="C135" s="237" t="s">
        <v>673</v>
      </c>
      <c r="D135" s="237"/>
      <c r="E135" s="237"/>
      <c r="F135" s="257" t="s">
        <v>654</v>
      </c>
      <c r="G135" s="237"/>
      <c r="H135" s="237" t="s">
        <v>688</v>
      </c>
      <c r="I135" s="237" t="s">
        <v>650</v>
      </c>
      <c r="J135" s="237">
        <v>50</v>
      </c>
      <c r="K135" s="279"/>
    </row>
    <row r="136" spans="2:11" ht="15" customHeight="1">
      <c r="B136" s="277"/>
      <c r="C136" s="237" t="s">
        <v>675</v>
      </c>
      <c r="D136" s="237"/>
      <c r="E136" s="237"/>
      <c r="F136" s="257" t="s">
        <v>654</v>
      </c>
      <c r="G136" s="237"/>
      <c r="H136" s="237" t="s">
        <v>688</v>
      </c>
      <c r="I136" s="237" t="s">
        <v>650</v>
      </c>
      <c r="J136" s="237">
        <v>50</v>
      </c>
      <c r="K136" s="279"/>
    </row>
    <row r="137" spans="2:11" ht="15" customHeight="1">
      <c r="B137" s="277"/>
      <c r="C137" s="237" t="s">
        <v>676</v>
      </c>
      <c r="D137" s="237"/>
      <c r="E137" s="237"/>
      <c r="F137" s="257" t="s">
        <v>654</v>
      </c>
      <c r="G137" s="237"/>
      <c r="H137" s="237" t="s">
        <v>701</v>
      </c>
      <c r="I137" s="237" t="s">
        <v>650</v>
      </c>
      <c r="J137" s="237">
        <v>255</v>
      </c>
      <c r="K137" s="279"/>
    </row>
    <row r="138" spans="2:11" ht="15" customHeight="1">
      <c r="B138" s="277"/>
      <c r="C138" s="237" t="s">
        <v>678</v>
      </c>
      <c r="D138" s="237"/>
      <c r="E138" s="237"/>
      <c r="F138" s="257" t="s">
        <v>648</v>
      </c>
      <c r="G138" s="237"/>
      <c r="H138" s="237" t="s">
        <v>702</v>
      </c>
      <c r="I138" s="237" t="s">
        <v>680</v>
      </c>
      <c r="J138" s="237"/>
      <c r="K138" s="279"/>
    </row>
    <row r="139" spans="2:11" ht="15" customHeight="1">
      <c r="B139" s="277"/>
      <c r="C139" s="237" t="s">
        <v>681</v>
      </c>
      <c r="D139" s="237"/>
      <c r="E139" s="237"/>
      <c r="F139" s="257" t="s">
        <v>648</v>
      </c>
      <c r="G139" s="237"/>
      <c r="H139" s="237" t="s">
        <v>703</v>
      </c>
      <c r="I139" s="237" t="s">
        <v>683</v>
      </c>
      <c r="J139" s="237"/>
      <c r="K139" s="279"/>
    </row>
    <row r="140" spans="2:11" ht="15" customHeight="1">
      <c r="B140" s="277"/>
      <c r="C140" s="237" t="s">
        <v>684</v>
      </c>
      <c r="D140" s="237"/>
      <c r="E140" s="237"/>
      <c r="F140" s="257" t="s">
        <v>648</v>
      </c>
      <c r="G140" s="237"/>
      <c r="H140" s="237" t="s">
        <v>684</v>
      </c>
      <c r="I140" s="237" t="s">
        <v>683</v>
      </c>
      <c r="J140" s="237"/>
      <c r="K140" s="279"/>
    </row>
    <row r="141" spans="2:11" ht="15" customHeight="1">
      <c r="B141" s="277"/>
      <c r="C141" s="237" t="s">
        <v>37</v>
      </c>
      <c r="D141" s="237"/>
      <c r="E141" s="237"/>
      <c r="F141" s="257" t="s">
        <v>648</v>
      </c>
      <c r="G141" s="237"/>
      <c r="H141" s="237" t="s">
        <v>704</v>
      </c>
      <c r="I141" s="237" t="s">
        <v>683</v>
      </c>
      <c r="J141" s="237"/>
      <c r="K141" s="279"/>
    </row>
    <row r="142" spans="2:11" ht="15" customHeight="1">
      <c r="B142" s="277"/>
      <c r="C142" s="237" t="s">
        <v>705</v>
      </c>
      <c r="D142" s="237"/>
      <c r="E142" s="237"/>
      <c r="F142" s="257" t="s">
        <v>648</v>
      </c>
      <c r="G142" s="237"/>
      <c r="H142" s="237" t="s">
        <v>706</v>
      </c>
      <c r="I142" s="237" t="s">
        <v>683</v>
      </c>
      <c r="J142" s="237"/>
      <c r="K142" s="279"/>
    </row>
    <row r="143" spans="2:11" ht="15" customHeight="1">
      <c r="B143" s="280"/>
      <c r="C143" s="281"/>
      <c r="D143" s="281"/>
      <c r="E143" s="281"/>
      <c r="F143" s="281"/>
      <c r="G143" s="281"/>
      <c r="H143" s="281"/>
      <c r="I143" s="281"/>
      <c r="J143" s="281"/>
      <c r="K143" s="282"/>
    </row>
    <row r="144" spans="2:11" ht="18.75" customHeight="1">
      <c r="B144" s="234"/>
      <c r="C144" s="234"/>
      <c r="D144" s="234"/>
      <c r="E144" s="234"/>
      <c r="F144" s="269"/>
      <c r="G144" s="234"/>
      <c r="H144" s="234"/>
      <c r="I144" s="234"/>
      <c r="J144" s="234"/>
      <c r="K144" s="234"/>
    </row>
    <row r="145" spans="2:11" ht="18.75" customHeight="1">
      <c r="B145" s="244"/>
      <c r="C145" s="244"/>
      <c r="D145" s="244"/>
      <c r="E145" s="244"/>
      <c r="F145" s="244"/>
      <c r="G145" s="244"/>
      <c r="H145" s="244"/>
      <c r="I145" s="244"/>
      <c r="J145" s="244"/>
      <c r="K145" s="244"/>
    </row>
    <row r="146" spans="2:11" ht="7.5" customHeight="1">
      <c r="B146" s="245"/>
      <c r="C146" s="246"/>
      <c r="D146" s="246"/>
      <c r="E146" s="246"/>
      <c r="F146" s="246"/>
      <c r="G146" s="246"/>
      <c r="H146" s="246"/>
      <c r="I146" s="246"/>
      <c r="J146" s="246"/>
      <c r="K146" s="247"/>
    </row>
    <row r="147" spans="2:11" ht="45" customHeight="1">
      <c r="B147" s="248"/>
      <c r="C147" s="353" t="s">
        <v>707</v>
      </c>
      <c r="D147" s="353"/>
      <c r="E147" s="353"/>
      <c r="F147" s="353"/>
      <c r="G147" s="353"/>
      <c r="H147" s="353"/>
      <c r="I147" s="353"/>
      <c r="J147" s="353"/>
      <c r="K147" s="249"/>
    </row>
    <row r="148" spans="2:11" ht="17.25" customHeight="1">
      <c r="B148" s="248"/>
      <c r="C148" s="250" t="s">
        <v>642</v>
      </c>
      <c r="D148" s="250"/>
      <c r="E148" s="250"/>
      <c r="F148" s="250" t="s">
        <v>643</v>
      </c>
      <c r="G148" s="251"/>
      <c r="H148" s="250" t="s">
        <v>53</v>
      </c>
      <c r="I148" s="250" t="s">
        <v>56</v>
      </c>
      <c r="J148" s="250" t="s">
        <v>644</v>
      </c>
      <c r="K148" s="249"/>
    </row>
    <row r="149" spans="2:11" ht="17.25" customHeight="1">
      <c r="B149" s="248"/>
      <c r="C149" s="252" t="s">
        <v>645</v>
      </c>
      <c r="D149" s="252"/>
      <c r="E149" s="252"/>
      <c r="F149" s="253" t="s">
        <v>646</v>
      </c>
      <c r="G149" s="254"/>
      <c r="H149" s="252"/>
      <c r="I149" s="252"/>
      <c r="J149" s="252" t="s">
        <v>647</v>
      </c>
      <c r="K149" s="249"/>
    </row>
    <row r="150" spans="2:11" ht="5.25" customHeight="1">
      <c r="B150" s="258"/>
      <c r="C150" s="255"/>
      <c r="D150" s="255"/>
      <c r="E150" s="255"/>
      <c r="F150" s="255"/>
      <c r="G150" s="256"/>
      <c r="H150" s="255"/>
      <c r="I150" s="255"/>
      <c r="J150" s="255"/>
      <c r="K150" s="279"/>
    </row>
    <row r="151" spans="2:11" ht="15" customHeight="1">
      <c r="B151" s="258"/>
      <c r="C151" s="283" t="s">
        <v>651</v>
      </c>
      <c r="D151" s="237"/>
      <c r="E151" s="237"/>
      <c r="F151" s="284" t="s">
        <v>648</v>
      </c>
      <c r="G151" s="237"/>
      <c r="H151" s="283" t="s">
        <v>688</v>
      </c>
      <c r="I151" s="283" t="s">
        <v>650</v>
      </c>
      <c r="J151" s="283">
        <v>120</v>
      </c>
      <c r="K151" s="279"/>
    </row>
    <row r="152" spans="2:11" ht="15" customHeight="1">
      <c r="B152" s="258"/>
      <c r="C152" s="283" t="s">
        <v>697</v>
      </c>
      <c r="D152" s="237"/>
      <c r="E152" s="237"/>
      <c r="F152" s="284" t="s">
        <v>648</v>
      </c>
      <c r="G152" s="237"/>
      <c r="H152" s="283" t="s">
        <v>708</v>
      </c>
      <c r="I152" s="283" t="s">
        <v>650</v>
      </c>
      <c r="J152" s="283" t="s">
        <v>699</v>
      </c>
      <c r="K152" s="279"/>
    </row>
    <row r="153" spans="2:11" ht="15" customHeight="1">
      <c r="B153" s="258"/>
      <c r="C153" s="283" t="s">
        <v>596</v>
      </c>
      <c r="D153" s="237"/>
      <c r="E153" s="237"/>
      <c r="F153" s="284" t="s">
        <v>648</v>
      </c>
      <c r="G153" s="237"/>
      <c r="H153" s="283" t="s">
        <v>709</v>
      </c>
      <c r="I153" s="283" t="s">
        <v>650</v>
      </c>
      <c r="J153" s="283" t="s">
        <v>699</v>
      </c>
      <c r="K153" s="279"/>
    </row>
    <row r="154" spans="2:11" ht="15" customHeight="1">
      <c r="B154" s="258"/>
      <c r="C154" s="283" t="s">
        <v>653</v>
      </c>
      <c r="D154" s="237"/>
      <c r="E154" s="237"/>
      <c r="F154" s="284" t="s">
        <v>654</v>
      </c>
      <c r="G154" s="237"/>
      <c r="H154" s="283" t="s">
        <v>688</v>
      </c>
      <c r="I154" s="283" t="s">
        <v>650</v>
      </c>
      <c r="J154" s="283">
        <v>50</v>
      </c>
      <c r="K154" s="279"/>
    </row>
    <row r="155" spans="2:11" ht="15" customHeight="1">
      <c r="B155" s="258"/>
      <c r="C155" s="283" t="s">
        <v>656</v>
      </c>
      <c r="D155" s="237"/>
      <c r="E155" s="237"/>
      <c r="F155" s="284" t="s">
        <v>648</v>
      </c>
      <c r="G155" s="237"/>
      <c r="H155" s="283" t="s">
        <v>688</v>
      </c>
      <c r="I155" s="283" t="s">
        <v>658</v>
      </c>
      <c r="J155" s="283"/>
      <c r="K155" s="279"/>
    </row>
    <row r="156" spans="2:11" ht="15" customHeight="1">
      <c r="B156" s="258"/>
      <c r="C156" s="283" t="s">
        <v>667</v>
      </c>
      <c r="D156" s="237"/>
      <c r="E156" s="237"/>
      <c r="F156" s="284" t="s">
        <v>654</v>
      </c>
      <c r="G156" s="237"/>
      <c r="H156" s="283" t="s">
        <v>688</v>
      </c>
      <c r="I156" s="283" t="s">
        <v>650</v>
      </c>
      <c r="J156" s="283">
        <v>50</v>
      </c>
      <c r="K156" s="279"/>
    </row>
    <row r="157" spans="2:11" ht="15" customHeight="1">
      <c r="B157" s="258"/>
      <c r="C157" s="283" t="s">
        <v>675</v>
      </c>
      <c r="D157" s="237"/>
      <c r="E157" s="237"/>
      <c r="F157" s="284" t="s">
        <v>654</v>
      </c>
      <c r="G157" s="237"/>
      <c r="H157" s="283" t="s">
        <v>688</v>
      </c>
      <c r="I157" s="283" t="s">
        <v>650</v>
      </c>
      <c r="J157" s="283">
        <v>50</v>
      </c>
      <c r="K157" s="279"/>
    </row>
    <row r="158" spans="2:11" ht="15" customHeight="1">
      <c r="B158" s="258"/>
      <c r="C158" s="283" t="s">
        <v>673</v>
      </c>
      <c r="D158" s="237"/>
      <c r="E158" s="237"/>
      <c r="F158" s="284" t="s">
        <v>654</v>
      </c>
      <c r="G158" s="237"/>
      <c r="H158" s="283" t="s">
        <v>688</v>
      </c>
      <c r="I158" s="283" t="s">
        <v>650</v>
      </c>
      <c r="J158" s="283">
        <v>50</v>
      </c>
      <c r="K158" s="279"/>
    </row>
    <row r="159" spans="2:11" ht="15" customHeight="1">
      <c r="B159" s="258"/>
      <c r="C159" s="283" t="s">
        <v>81</v>
      </c>
      <c r="D159" s="237"/>
      <c r="E159" s="237"/>
      <c r="F159" s="284" t="s">
        <v>648</v>
      </c>
      <c r="G159" s="237"/>
      <c r="H159" s="283" t="s">
        <v>710</v>
      </c>
      <c r="I159" s="283" t="s">
        <v>650</v>
      </c>
      <c r="J159" s="283" t="s">
        <v>711</v>
      </c>
      <c r="K159" s="279"/>
    </row>
    <row r="160" spans="2:11" ht="15" customHeight="1">
      <c r="B160" s="258"/>
      <c r="C160" s="283" t="s">
        <v>712</v>
      </c>
      <c r="D160" s="237"/>
      <c r="E160" s="237"/>
      <c r="F160" s="284" t="s">
        <v>648</v>
      </c>
      <c r="G160" s="237"/>
      <c r="H160" s="283" t="s">
        <v>713</v>
      </c>
      <c r="I160" s="283" t="s">
        <v>683</v>
      </c>
      <c r="J160" s="283"/>
      <c r="K160" s="279"/>
    </row>
    <row r="161" spans="2:11" ht="15" customHeight="1">
      <c r="B161" s="285"/>
      <c r="C161" s="267"/>
      <c r="D161" s="267"/>
      <c r="E161" s="267"/>
      <c r="F161" s="267"/>
      <c r="G161" s="267"/>
      <c r="H161" s="267"/>
      <c r="I161" s="267"/>
      <c r="J161" s="267"/>
      <c r="K161" s="286"/>
    </row>
    <row r="162" spans="2:11" ht="18.75" customHeight="1">
      <c r="B162" s="234"/>
      <c r="C162" s="237"/>
      <c r="D162" s="237"/>
      <c r="E162" s="237"/>
      <c r="F162" s="257"/>
      <c r="G162" s="237"/>
      <c r="H162" s="237"/>
      <c r="I162" s="237"/>
      <c r="J162" s="237"/>
      <c r="K162" s="234"/>
    </row>
    <row r="163" spans="2:11" ht="18.75" customHeight="1">
      <c r="B163" s="244"/>
      <c r="C163" s="244"/>
      <c r="D163" s="244"/>
      <c r="E163" s="244"/>
      <c r="F163" s="244"/>
      <c r="G163" s="244"/>
      <c r="H163" s="244"/>
      <c r="I163" s="244"/>
      <c r="J163" s="244"/>
      <c r="K163" s="244"/>
    </row>
    <row r="164" spans="2:11" ht="7.5" customHeight="1">
      <c r="B164" s="226"/>
      <c r="C164" s="227"/>
      <c r="D164" s="227"/>
      <c r="E164" s="227"/>
      <c r="F164" s="227"/>
      <c r="G164" s="227"/>
      <c r="H164" s="227"/>
      <c r="I164" s="227"/>
      <c r="J164" s="227"/>
      <c r="K164" s="228"/>
    </row>
    <row r="165" spans="2:11" ht="45" customHeight="1">
      <c r="B165" s="229"/>
      <c r="C165" s="352" t="s">
        <v>714</v>
      </c>
      <c r="D165" s="352"/>
      <c r="E165" s="352"/>
      <c r="F165" s="352"/>
      <c r="G165" s="352"/>
      <c r="H165" s="352"/>
      <c r="I165" s="352"/>
      <c r="J165" s="352"/>
      <c r="K165" s="230"/>
    </row>
    <row r="166" spans="2:11" ht="17.25" customHeight="1">
      <c r="B166" s="229"/>
      <c r="C166" s="250" t="s">
        <v>642</v>
      </c>
      <c r="D166" s="250"/>
      <c r="E166" s="250"/>
      <c r="F166" s="250" t="s">
        <v>643</v>
      </c>
      <c r="G166" s="287"/>
      <c r="H166" s="288" t="s">
        <v>53</v>
      </c>
      <c r="I166" s="288" t="s">
        <v>56</v>
      </c>
      <c r="J166" s="250" t="s">
        <v>644</v>
      </c>
      <c r="K166" s="230"/>
    </row>
    <row r="167" spans="2:11" ht="17.25" customHeight="1">
      <c r="B167" s="231"/>
      <c r="C167" s="252" t="s">
        <v>645</v>
      </c>
      <c r="D167" s="252"/>
      <c r="E167" s="252"/>
      <c r="F167" s="253" t="s">
        <v>646</v>
      </c>
      <c r="G167" s="289"/>
      <c r="H167" s="290"/>
      <c r="I167" s="290"/>
      <c r="J167" s="252" t="s">
        <v>647</v>
      </c>
      <c r="K167" s="232"/>
    </row>
    <row r="168" spans="2:11" ht="5.25" customHeight="1">
      <c r="B168" s="258"/>
      <c r="C168" s="255"/>
      <c r="D168" s="255"/>
      <c r="E168" s="255"/>
      <c r="F168" s="255"/>
      <c r="G168" s="256"/>
      <c r="H168" s="255"/>
      <c r="I168" s="255"/>
      <c r="J168" s="255"/>
      <c r="K168" s="279"/>
    </row>
    <row r="169" spans="2:11" ht="15" customHeight="1">
      <c r="B169" s="258"/>
      <c r="C169" s="237" t="s">
        <v>651</v>
      </c>
      <c r="D169" s="237"/>
      <c r="E169" s="237"/>
      <c r="F169" s="257" t="s">
        <v>648</v>
      </c>
      <c r="G169" s="237"/>
      <c r="H169" s="237" t="s">
        <v>688</v>
      </c>
      <c r="I169" s="237" t="s">
        <v>650</v>
      </c>
      <c r="J169" s="237">
        <v>120</v>
      </c>
      <c r="K169" s="279"/>
    </row>
    <row r="170" spans="2:11" ht="15" customHeight="1">
      <c r="B170" s="258"/>
      <c r="C170" s="237" t="s">
        <v>697</v>
      </c>
      <c r="D170" s="237"/>
      <c r="E170" s="237"/>
      <c r="F170" s="257" t="s">
        <v>648</v>
      </c>
      <c r="G170" s="237"/>
      <c r="H170" s="237" t="s">
        <v>698</v>
      </c>
      <c r="I170" s="237" t="s">
        <v>650</v>
      </c>
      <c r="J170" s="237" t="s">
        <v>699</v>
      </c>
      <c r="K170" s="279"/>
    </row>
    <row r="171" spans="2:11" ht="15" customHeight="1">
      <c r="B171" s="258"/>
      <c r="C171" s="237" t="s">
        <v>596</v>
      </c>
      <c r="D171" s="237"/>
      <c r="E171" s="237"/>
      <c r="F171" s="257" t="s">
        <v>648</v>
      </c>
      <c r="G171" s="237"/>
      <c r="H171" s="237" t="s">
        <v>715</v>
      </c>
      <c r="I171" s="237" t="s">
        <v>650</v>
      </c>
      <c r="J171" s="237" t="s">
        <v>699</v>
      </c>
      <c r="K171" s="279"/>
    </row>
    <row r="172" spans="2:11" ht="15" customHeight="1">
      <c r="B172" s="258"/>
      <c r="C172" s="237" t="s">
        <v>653</v>
      </c>
      <c r="D172" s="237"/>
      <c r="E172" s="237"/>
      <c r="F172" s="257" t="s">
        <v>654</v>
      </c>
      <c r="G172" s="237"/>
      <c r="H172" s="237" t="s">
        <v>715</v>
      </c>
      <c r="I172" s="237" t="s">
        <v>650</v>
      </c>
      <c r="J172" s="237">
        <v>50</v>
      </c>
      <c r="K172" s="279"/>
    </row>
    <row r="173" spans="2:11" ht="15" customHeight="1">
      <c r="B173" s="258"/>
      <c r="C173" s="237" t="s">
        <v>656</v>
      </c>
      <c r="D173" s="237"/>
      <c r="E173" s="237"/>
      <c r="F173" s="257" t="s">
        <v>648</v>
      </c>
      <c r="G173" s="237"/>
      <c r="H173" s="237" t="s">
        <v>715</v>
      </c>
      <c r="I173" s="237" t="s">
        <v>658</v>
      </c>
      <c r="J173" s="237"/>
      <c r="K173" s="279"/>
    </row>
    <row r="174" spans="2:11" ht="15" customHeight="1">
      <c r="B174" s="258"/>
      <c r="C174" s="237" t="s">
        <v>667</v>
      </c>
      <c r="D174" s="237"/>
      <c r="E174" s="237"/>
      <c r="F174" s="257" t="s">
        <v>654</v>
      </c>
      <c r="G174" s="237"/>
      <c r="H174" s="237" t="s">
        <v>715</v>
      </c>
      <c r="I174" s="237" t="s">
        <v>650</v>
      </c>
      <c r="J174" s="237">
        <v>50</v>
      </c>
      <c r="K174" s="279"/>
    </row>
    <row r="175" spans="2:11" ht="15" customHeight="1">
      <c r="B175" s="258"/>
      <c r="C175" s="237" t="s">
        <v>675</v>
      </c>
      <c r="D175" s="237"/>
      <c r="E175" s="237"/>
      <c r="F175" s="257" t="s">
        <v>654</v>
      </c>
      <c r="G175" s="237"/>
      <c r="H175" s="237" t="s">
        <v>715</v>
      </c>
      <c r="I175" s="237" t="s">
        <v>650</v>
      </c>
      <c r="J175" s="237">
        <v>50</v>
      </c>
      <c r="K175" s="279"/>
    </row>
    <row r="176" spans="2:11" ht="15" customHeight="1">
      <c r="B176" s="258"/>
      <c r="C176" s="237" t="s">
        <v>673</v>
      </c>
      <c r="D176" s="237"/>
      <c r="E176" s="237"/>
      <c r="F176" s="257" t="s">
        <v>654</v>
      </c>
      <c r="G176" s="237"/>
      <c r="H176" s="237" t="s">
        <v>715</v>
      </c>
      <c r="I176" s="237" t="s">
        <v>650</v>
      </c>
      <c r="J176" s="237">
        <v>50</v>
      </c>
      <c r="K176" s="279"/>
    </row>
    <row r="177" spans="2:11" ht="15" customHeight="1">
      <c r="B177" s="258"/>
      <c r="C177" s="237" t="s">
        <v>101</v>
      </c>
      <c r="D177" s="237"/>
      <c r="E177" s="237"/>
      <c r="F177" s="257" t="s">
        <v>648</v>
      </c>
      <c r="G177" s="237"/>
      <c r="H177" s="237" t="s">
        <v>716</v>
      </c>
      <c r="I177" s="237" t="s">
        <v>717</v>
      </c>
      <c r="J177" s="237"/>
      <c r="K177" s="279"/>
    </row>
    <row r="178" spans="2:11" ht="15" customHeight="1">
      <c r="B178" s="258"/>
      <c r="C178" s="237" t="s">
        <v>56</v>
      </c>
      <c r="D178" s="237"/>
      <c r="E178" s="237"/>
      <c r="F178" s="257" t="s">
        <v>648</v>
      </c>
      <c r="G178" s="237"/>
      <c r="H178" s="237" t="s">
        <v>718</v>
      </c>
      <c r="I178" s="237" t="s">
        <v>719</v>
      </c>
      <c r="J178" s="237">
        <v>1</v>
      </c>
      <c r="K178" s="279"/>
    </row>
    <row r="179" spans="2:11" ht="15" customHeight="1">
      <c r="B179" s="258"/>
      <c r="C179" s="237" t="s">
        <v>52</v>
      </c>
      <c r="D179" s="237"/>
      <c r="E179" s="237"/>
      <c r="F179" s="257" t="s">
        <v>648</v>
      </c>
      <c r="G179" s="237"/>
      <c r="H179" s="237" t="s">
        <v>720</v>
      </c>
      <c r="I179" s="237" t="s">
        <v>650</v>
      </c>
      <c r="J179" s="237">
        <v>20</v>
      </c>
      <c r="K179" s="279"/>
    </row>
    <row r="180" spans="2:11" ht="15" customHeight="1">
      <c r="B180" s="258"/>
      <c r="C180" s="237" t="s">
        <v>53</v>
      </c>
      <c r="D180" s="237"/>
      <c r="E180" s="237"/>
      <c r="F180" s="257" t="s">
        <v>648</v>
      </c>
      <c r="G180" s="237"/>
      <c r="H180" s="237" t="s">
        <v>721</v>
      </c>
      <c r="I180" s="237" t="s">
        <v>650</v>
      </c>
      <c r="J180" s="237">
        <v>255</v>
      </c>
      <c r="K180" s="279"/>
    </row>
    <row r="181" spans="2:11" ht="15" customHeight="1">
      <c r="B181" s="258"/>
      <c r="C181" s="237" t="s">
        <v>102</v>
      </c>
      <c r="D181" s="237"/>
      <c r="E181" s="237"/>
      <c r="F181" s="257" t="s">
        <v>648</v>
      </c>
      <c r="G181" s="237"/>
      <c r="H181" s="237" t="s">
        <v>612</v>
      </c>
      <c r="I181" s="237" t="s">
        <v>650</v>
      </c>
      <c r="J181" s="237">
        <v>10</v>
      </c>
      <c r="K181" s="279"/>
    </row>
    <row r="182" spans="2:11" ht="15" customHeight="1">
      <c r="B182" s="258"/>
      <c r="C182" s="237" t="s">
        <v>103</v>
      </c>
      <c r="D182" s="237"/>
      <c r="E182" s="237"/>
      <c r="F182" s="257" t="s">
        <v>648</v>
      </c>
      <c r="G182" s="237"/>
      <c r="H182" s="237" t="s">
        <v>722</v>
      </c>
      <c r="I182" s="237" t="s">
        <v>683</v>
      </c>
      <c r="J182" s="237"/>
      <c r="K182" s="279"/>
    </row>
    <row r="183" spans="2:11" ht="15" customHeight="1">
      <c r="B183" s="258"/>
      <c r="C183" s="237" t="s">
        <v>723</v>
      </c>
      <c r="D183" s="237"/>
      <c r="E183" s="237"/>
      <c r="F183" s="257" t="s">
        <v>648</v>
      </c>
      <c r="G183" s="237"/>
      <c r="H183" s="237" t="s">
        <v>724</v>
      </c>
      <c r="I183" s="237" t="s">
        <v>683</v>
      </c>
      <c r="J183" s="237"/>
      <c r="K183" s="279"/>
    </row>
    <row r="184" spans="2:11" ht="15" customHeight="1">
      <c r="B184" s="258"/>
      <c r="C184" s="237" t="s">
        <v>712</v>
      </c>
      <c r="D184" s="237"/>
      <c r="E184" s="237"/>
      <c r="F184" s="257" t="s">
        <v>648</v>
      </c>
      <c r="G184" s="237"/>
      <c r="H184" s="237" t="s">
        <v>725</v>
      </c>
      <c r="I184" s="237" t="s">
        <v>683</v>
      </c>
      <c r="J184" s="237"/>
      <c r="K184" s="279"/>
    </row>
    <row r="185" spans="2:11" ht="15" customHeight="1">
      <c r="B185" s="258"/>
      <c r="C185" s="237" t="s">
        <v>105</v>
      </c>
      <c r="D185" s="237"/>
      <c r="E185" s="237"/>
      <c r="F185" s="257" t="s">
        <v>654</v>
      </c>
      <c r="G185" s="237"/>
      <c r="H185" s="237" t="s">
        <v>726</v>
      </c>
      <c r="I185" s="237" t="s">
        <v>650</v>
      </c>
      <c r="J185" s="237">
        <v>50</v>
      </c>
      <c r="K185" s="279"/>
    </row>
    <row r="186" spans="2:11" ht="15" customHeight="1">
      <c r="B186" s="258"/>
      <c r="C186" s="237" t="s">
        <v>727</v>
      </c>
      <c r="D186" s="237"/>
      <c r="E186" s="237"/>
      <c r="F186" s="257" t="s">
        <v>654</v>
      </c>
      <c r="G186" s="237"/>
      <c r="H186" s="237" t="s">
        <v>728</v>
      </c>
      <c r="I186" s="237" t="s">
        <v>729</v>
      </c>
      <c r="J186" s="237"/>
      <c r="K186" s="279"/>
    </row>
    <row r="187" spans="2:11" ht="15" customHeight="1">
      <c r="B187" s="258"/>
      <c r="C187" s="237" t="s">
        <v>730</v>
      </c>
      <c r="D187" s="237"/>
      <c r="E187" s="237"/>
      <c r="F187" s="257" t="s">
        <v>654</v>
      </c>
      <c r="G187" s="237"/>
      <c r="H187" s="237" t="s">
        <v>731</v>
      </c>
      <c r="I187" s="237" t="s">
        <v>729</v>
      </c>
      <c r="J187" s="237"/>
      <c r="K187" s="279"/>
    </row>
    <row r="188" spans="2:11" ht="15" customHeight="1">
      <c r="B188" s="258"/>
      <c r="C188" s="237" t="s">
        <v>732</v>
      </c>
      <c r="D188" s="237"/>
      <c r="E188" s="237"/>
      <c r="F188" s="257" t="s">
        <v>654</v>
      </c>
      <c r="G188" s="237"/>
      <c r="H188" s="237" t="s">
        <v>733</v>
      </c>
      <c r="I188" s="237" t="s">
        <v>729</v>
      </c>
      <c r="J188" s="237"/>
      <c r="K188" s="279"/>
    </row>
    <row r="189" spans="2:11" ht="15" customHeight="1">
      <c r="B189" s="258"/>
      <c r="C189" s="291" t="s">
        <v>734</v>
      </c>
      <c r="D189" s="237"/>
      <c r="E189" s="237"/>
      <c r="F189" s="257" t="s">
        <v>654</v>
      </c>
      <c r="G189" s="237"/>
      <c r="H189" s="237" t="s">
        <v>735</v>
      </c>
      <c r="I189" s="237" t="s">
        <v>736</v>
      </c>
      <c r="J189" s="292" t="s">
        <v>737</v>
      </c>
      <c r="K189" s="279"/>
    </row>
    <row r="190" spans="2:11" ht="15" customHeight="1">
      <c r="B190" s="258"/>
      <c r="C190" s="243" t="s">
        <v>41</v>
      </c>
      <c r="D190" s="237"/>
      <c r="E190" s="237"/>
      <c r="F190" s="257" t="s">
        <v>648</v>
      </c>
      <c r="G190" s="237"/>
      <c r="H190" s="234" t="s">
        <v>738</v>
      </c>
      <c r="I190" s="237" t="s">
        <v>739</v>
      </c>
      <c r="J190" s="237"/>
      <c r="K190" s="279"/>
    </row>
    <row r="191" spans="2:11" ht="15" customHeight="1">
      <c r="B191" s="258"/>
      <c r="C191" s="243" t="s">
        <v>740</v>
      </c>
      <c r="D191" s="237"/>
      <c r="E191" s="237"/>
      <c r="F191" s="257" t="s">
        <v>648</v>
      </c>
      <c r="G191" s="237"/>
      <c r="H191" s="237" t="s">
        <v>741</v>
      </c>
      <c r="I191" s="237" t="s">
        <v>683</v>
      </c>
      <c r="J191" s="237"/>
      <c r="K191" s="279"/>
    </row>
    <row r="192" spans="2:11" ht="15" customHeight="1">
      <c r="B192" s="258"/>
      <c r="C192" s="243" t="s">
        <v>742</v>
      </c>
      <c r="D192" s="237"/>
      <c r="E192" s="237"/>
      <c r="F192" s="257" t="s">
        <v>648</v>
      </c>
      <c r="G192" s="237"/>
      <c r="H192" s="237" t="s">
        <v>743</v>
      </c>
      <c r="I192" s="237" t="s">
        <v>683</v>
      </c>
      <c r="J192" s="237"/>
      <c r="K192" s="279"/>
    </row>
    <row r="193" spans="2:11" ht="15" customHeight="1">
      <c r="B193" s="258"/>
      <c r="C193" s="243" t="s">
        <v>744</v>
      </c>
      <c r="D193" s="237"/>
      <c r="E193" s="237"/>
      <c r="F193" s="257" t="s">
        <v>654</v>
      </c>
      <c r="G193" s="237"/>
      <c r="H193" s="237" t="s">
        <v>745</v>
      </c>
      <c r="I193" s="237" t="s">
        <v>683</v>
      </c>
      <c r="J193" s="237"/>
      <c r="K193" s="279"/>
    </row>
    <row r="194" spans="2:11" ht="15" customHeight="1">
      <c r="B194" s="285"/>
      <c r="C194" s="293"/>
      <c r="D194" s="267"/>
      <c r="E194" s="267"/>
      <c r="F194" s="267"/>
      <c r="G194" s="267"/>
      <c r="H194" s="267"/>
      <c r="I194" s="267"/>
      <c r="J194" s="267"/>
      <c r="K194" s="286"/>
    </row>
    <row r="195" spans="2:11" ht="18.75" customHeight="1">
      <c r="B195" s="234"/>
      <c r="C195" s="237"/>
      <c r="D195" s="237"/>
      <c r="E195" s="237"/>
      <c r="F195" s="257"/>
      <c r="G195" s="237"/>
      <c r="H195" s="237"/>
      <c r="I195" s="237"/>
      <c r="J195" s="237"/>
      <c r="K195" s="234"/>
    </row>
    <row r="196" spans="2:11" ht="18.75" customHeight="1">
      <c r="B196" s="234"/>
      <c r="C196" s="237"/>
      <c r="D196" s="237"/>
      <c r="E196" s="237"/>
      <c r="F196" s="257"/>
      <c r="G196" s="237"/>
      <c r="H196" s="237"/>
      <c r="I196" s="237"/>
      <c r="J196" s="237"/>
      <c r="K196" s="234"/>
    </row>
    <row r="197" spans="2:11" ht="18.75" customHeight="1">
      <c r="B197" s="244"/>
      <c r="C197" s="244"/>
      <c r="D197" s="244"/>
      <c r="E197" s="244"/>
      <c r="F197" s="244"/>
      <c r="G197" s="244"/>
      <c r="H197" s="244"/>
      <c r="I197" s="244"/>
      <c r="J197" s="244"/>
      <c r="K197" s="244"/>
    </row>
    <row r="198" spans="2:11" ht="13.5">
      <c r="B198" s="226"/>
      <c r="C198" s="227"/>
      <c r="D198" s="227"/>
      <c r="E198" s="227"/>
      <c r="F198" s="227"/>
      <c r="G198" s="227"/>
      <c r="H198" s="227"/>
      <c r="I198" s="227"/>
      <c r="J198" s="227"/>
      <c r="K198" s="228"/>
    </row>
    <row r="199" spans="2:11" ht="21">
      <c r="B199" s="229"/>
      <c r="C199" s="352" t="s">
        <v>746</v>
      </c>
      <c r="D199" s="352"/>
      <c r="E199" s="352"/>
      <c r="F199" s="352"/>
      <c r="G199" s="352"/>
      <c r="H199" s="352"/>
      <c r="I199" s="352"/>
      <c r="J199" s="352"/>
      <c r="K199" s="230"/>
    </row>
    <row r="200" spans="2:11" ht="25.5" customHeight="1">
      <c r="B200" s="229"/>
      <c r="C200" s="294" t="s">
        <v>747</v>
      </c>
      <c r="D200" s="294"/>
      <c r="E200" s="294"/>
      <c r="F200" s="294" t="s">
        <v>748</v>
      </c>
      <c r="G200" s="295"/>
      <c r="H200" s="351" t="s">
        <v>749</v>
      </c>
      <c r="I200" s="351"/>
      <c r="J200" s="351"/>
      <c r="K200" s="230"/>
    </row>
    <row r="201" spans="2:11" ht="5.25" customHeight="1">
      <c r="B201" s="258"/>
      <c r="C201" s="255"/>
      <c r="D201" s="255"/>
      <c r="E201" s="255"/>
      <c r="F201" s="255"/>
      <c r="G201" s="237"/>
      <c r="H201" s="255"/>
      <c r="I201" s="255"/>
      <c r="J201" s="255"/>
      <c r="K201" s="279"/>
    </row>
    <row r="202" spans="2:11" ht="15" customHeight="1">
      <c r="B202" s="258"/>
      <c r="C202" s="237" t="s">
        <v>739</v>
      </c>
      <c r="D202" s="237"/>
      <c r="E202" s="237"/>
      <c r="F202" s="257" t="s">
        <v>42</v>
      </c>
      <c r="G202" s="237"/>
      <c r="H202" s="350" t="s">
        <v>750</v>
      </c>
      <c r="I202" s="350"/>
      <c r="J202" s="350"/>
      <c r="K202" s="279"/>
    </row>
    <row r="203" spans="2:11" ht="15" customHeight="1">
      <c r="B203" s="258"/>
      <c r="C203" s="264"/>
      <c r="D203" s="237"/>
      <c r="E203" s="237"/>
      <c r="F203" s="257" t="s">
        <v>43</v>
      </c>
      <c r="G203" s="237"/>
      <c r="H203" s="350" t="s">
        <v>751</v>
      </c>
      <c r="I203" s="350"/>
      <c r="J203" s="350"/>
      <c r="K203" s="279"/>
    </row>
    <row r="204" spans="2:11" ht="15" customHeight="1">
      <c r="B204" s="258"/>
      <c r="C204" s="264"/>
      <c r="D204" s="237"/>
      <c r="E204" s="237"/>
      <c r="F204" s="257" t="s">
        <v>46</v>
      </c>
      <c r="G204" s="237"/>
      <c r="H204" s="350" t="s">
        <v>752</v>
      </c>
      <c r="I204" s="350"/>
      <c r="J204" s="350"/>
      <c r="K204" s="279"/>
    </row>
    <row r="205" spans="2:11" ht="15" customHeight="1">
      <c r="B205" s="258"/>
      <c r="C205" s="237"/>
      <c r="D205" s="237"/>
      <c r="E205" s="237"/>
      <c r="F205" s="257" t="s">
        <v>44</v>
      </c>
      <c r="G205" s="237"/>
      <c r="H205" s="350" t="s">
        <v>753</v>
      </c>
      <c r="I205" s="350"/>
      <c r="J205" s="350"/>
      <c r="K205" s="279"/>
    </row>
    <row r="206" spans="2:11" ht="15" customHeight="1">
      <c r="B206" s="258"/>
      <c r="C206" s="237"/>
      <c r="D206" s="237"/>
      <c r="E206" s="237"/>
      <c r="F206" s="257" t="s">
        <v>45</v>
      </c>
      <c r="G206" s="237"/>
      <c r="H206" s="350" t="s">
        <v>754</v>
      </c>
      <c r="I206" s="350"/>
      <c r="J206" s="350"/>
      <c r="K206" s="279"/>
    </row>
    <row r="207" spans="2:11" ht="15" customHeight="1">
      <c r="B207" s="258"/>
      <c r="C207" s="237"/>
      <c r="D207" s="237"/>
      <c r="E207" s="237"/>
      <c r="F207" s="257"/>
      <c r="G207" s="237"/>
      <c r="H207" s="237"/>
      <c r="I207" s="237"/>
      <c r="J207" s="237"/>
      <c r="K207" s="279"/>
    </row>
    <row r="208" spans="2:11" ht="15" customHeight="1">
      <c r="B208" s="258"/>
      <c r="C208" s="237" t="s">
        <v>695</v>
      </c>
      <c r="D208" s="237"/>
      <c r="E208" s="237"/>
      <c r="F208" s="257" t="s">
        <v>75</v>
      </c>
      <c r="G208" s="237"/>
      <c r="H208" s="350" t="s">
        <v>755</v>
      </c>
      <c r="I208" s="350"/>
      <c r="J208" s="350"/>
      <c r="K208" s="279"/>
    </row>
    <row r="209" spans="2:11" ht="15" customHeight="1">
      <c r="B209" s="258"/>
      <c r="C209" s="264"/>
      <c r="D209" s="237"/>
      <c r="E209" s="237"/>
      <c r="F209" s="257" t="s">
        <v>590</v>
      </c>
      <c r="G209" s="237"/>
      <c r="H209" s="350" t="s">
        <v>591</v>
      </c>
      <c r="I209" s="350"/>
      <c r="J209" s="350"/>
      <c r="K209" s="279"/>
    </row>
    <row r="210" spans="2:11" ht="15" customHeight="1">
      <c r="B210" s="258"/>
      <c r="C210" s="237"/>
      <c r="D210" s="237"/>
      <c r="E210" s="237"/>
      <c r="F210" s="257" t="s">
        <v>588</v>
      </c>
      <c r="G210" s="237"/>
      <c r="H210" s="350" t="s">
        <v>756</v>
      </c>
      <c r="I210" s="350"/>
      <c r="J210" s="350"/>
      <c r="K210" s="279"/>
    </row>
    <row r="211" spans="2:11" ht="15" customHeight="1">
      <c r="B211" s="296"/>
      <c r="C211" s="264"/>
      <c r="D211" s="264"/>
      <c r="E211" s="264"/>
      <c r="F211" s="257" t="s">
        <v>592</v>
      </c>
      <c r="G211" s="243"/>
      <c r="H211" s="349" t="s">
        <v>593</v>
      </c>
      <c r="I211" s="349"/>
      <c r="J211" s="349"/>
      <c r="K211" s="297"/>
    </row>
    <row r="212" spans="2:11" ht="15" customHeight="1">
      <c r="B212" s="296"/>
      <c r="C212" s="264"/>
      <c r="D212" s="264"/>
      <c r="E212" s="264"/>
      <c r="F212" s="257" t="s">
        <v>594</v>
      </c>
      <c r="G212" s="243"/>
      <c r="H212" s="349" t="s">
        <v>757</v>
      </c>
      <c r="I212" s="349"/>
      <c r="J212" s="349"/>
      <c r="K212" s="297"/>
    </row>
    <row r="213" spans="2:11" ht="15" customHeight="1">
      <c r="B213" s="296"/>
      <c r="C213" s="264"/>
      <c r="D213" s="264"/>
      <c r="E213" s="264"/>
      <c r="F213" s="298"/>
      <c r="G213" s="243"/>
      <c r="H213" s="299"/>
      <c r="I213" s="299"/>
      <c r="J213" s="299"/>
      <c r="K213" s="297"/>
    </row>
    <row r="214" spans="2:11" ht="15" customHeight="1">
      <c r="B214" s="296"/>
      <c r="C214" s="237" t="s">
        <v>719</v>
      </c>
      <c r="D214" s="264"/>
      <c r="E214" s="264"/>
      <c r="F214" s="257">
        <v>1</v>
      </c>
      <c r="G214" s="243"/>
      <c r="H214" s="349" t="s">
        <v>758</v>
      </c>
      <c r="I214" s="349"/>
      <c r="J214" s="349"/>
      <c r="K214" s="297"/>
    </row>
    <row r="215" spans="2:11" ht="15" customHeight="1">
      <c r="B215" s="296"/>
      <c r="C215" s="264"/>
      <c r="D215" s="264"/>
      <c r="E215" s="264"/>
      <c r="F215" s="257">
        <v>2</v>
      </c>
      <c r="G215" s="243"/>
      <c r="H215" s="349" t="s">
        <v>759</v>
      </c>
      <c r="I215" s="349"/>
      <c r="J215" s="349"/>
      <c r="K215" s="297"/>
    </row>
    <row r="216" spans="2:11" ht="15" customHeight="1">
      <c r="B216" s="296"/>
      <c r="C216" s="264"/>
      <c r="D216" s="264"/>
      <c r="E216" s="264"/>
      <c r="F216" s="257">
        <v>3</v>
      </c>
      <c r="G216" s="243"/>
      <c r="H216" s="349" t="s">
        <v>760</v>
      </c>
      <c r="I216" s="349"/>
      <c r="J216" s="349"/>
      <c r="K216" s="297"/>
    </row>
    <row r="217" spans="2:11" ht="15" customHeight="1">
      <c r="B217" s="296"/>
      <c r="C217" s="264"/>
      <c r="D217" s="264"/>
      <c r="E217" s="264"/>
      <c r="F217" s="257">
        <v>4</v>
      </c>
      <c r="G217" s="243"/>
      <c r="H217" s="349" t="s">
        <v>761</v>
      </c>
      <c r="I217" s="349"/>
      <c r="J217" s="349"/>
      <c r="K217" s="297"/>
    </row>
    <row r="218" spans="2:11" ht="12.75" customHeight="1">
      <c r="B218" s="300"/>
      <c r="C218" s="301"/>
      <c r="D218" s="301"/>
      <c r="E218" s="301"/>
      <c r="F218" s="301"/>
      <c r="G218" s="301"/>
      <c r="H218" s="301"/>
      <c r="I218" s="301"/>
      <c r="J218" s="301"/>
      <c r="K218" s="302"/>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2019-36 - Škola Jáchymov ...</vt:lpstr>
      <vt:lpstr>Pokyny pro vyplnění</vt:lpstr>
      <vt:lpstr>'2019-36 - Škola Jáchymov ...'!Názvy_tisku</vt:lpstr>
      <vt:lpstr>'Rekapitulace stavby'!Názvy_tisku</vt:lpstr>
      <vt:lpstr>'2019-36 - Škola Jáchymov ...'!Oblast_tisku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CILKY-NOTAS\Cecilie Janousova</dc:creator>
  <cp:lastModifiedBy>Dagmar Ondráčková</cp:lastModifiedBy>
  <dcterms:created xsi:type="dcterms:W3CDTF">2019-07-08T20:36:05Z</dcterms:created>
  <dcterms:modified xsi:type="dcterms:W3CDTF">2019-08-27T11:41:27Z</dcterms:modified>
</cp:coreProperties>
</file>